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CD943220-894A-4F82-987A-F8BE7D5DC496}" xr6:coauthVersionLast="47" xr6:coauthVersionMax="47" xr10:uidLastSave="{00000000-0000-0000-0000-000000000000}"/>
  <bookViews>
    <workbookView xWindow="11520" yWindow="600" windowWidth="11520" windowHeight="12360" xr2:uid="{00000000-000D-0000-FFFF-FFFF00000000}"/>
  </bookViews>
  <sheets>
    <sheet name="ProjectSchedule" sheetId="11" r:id="rId1"/>
    <sheet name="About" sheetId="12" r:id="rId2"/>
  </sheets>
  <definedNames>
    <definedName name="Display_Week">ProjectSchedule!$D$4</definedName>
    <definedName name="_xlnm.Print_Titles" localSheetId="0">ProjectSchedule!$4:$6</definedName>
    <definedName name="Project_Start">ProjectSchedule!$D$3</definedName>
    <definedName name="task_end" localSheetId="0">ProjectSchedule!$E1</definedName>
    <definedName name="task_progress" localSheetId="0">ProjectSchedule!$C1</definedName>
    <definedName name="task_start" localSheetId="0">ProjectSchedule!$D1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0" i="11" l="1"/>
  <c r="E18" i="11"/>
  <c r="G20" i="11"/>
  <c r="G19" i="11"/>
  <c r="E22" i="11"/>
  <c r="E23" i="11"/>
  <c r="D24" i="11" s="1"/>
  <c r="C33" i="11"/>
  <c r="D9" i="11"/>
  <c r="E9" i="11" s="1"/>
  <c r="G8" i="11"/>
  <c r="G11" i="11"/>
  <c r="G7" i="11"/>
  <c r="D10" i="11" l="1"/>
  <c r="E10" i="11" s="1"/>
  <c r="G9" i="11"/>
  <c r="D12" i="11"/>
  <c r="E12" i="11" s="1"/>
  <c r="G10" i="11" l="1"/>
  <c r="D13" i="11"/>
  <c r="E13" i="11" s="1"/>
  <c r="H5" i="11"/>
  <c r="G34" i="11"/>
  <c r="G33" i="11"/>
  <c r="G32" i="11"/>
  <c r="G30" i="11"/>
  <c r="G29" i="11"/>
  <c r="G28" i="11"/>
  <c r="G26" i="11"/>
  <c r="G21" i="11"/>
  <c r="G17" i="11"/>
  <c r="G12" i="11" l="1"/>
  <c r="D14" i="11"/>
  <c r="E14" i="11" s="1"/>
  <c r="H6" i="11"/>
  <c r="G27" i="11" l="1"/>
  <c r="G13" i="11"/>
  <c r="D15" i="11"/>
  <c r="I5" i="11"/>
  <c r="J5" i="11" s="1"/>
  <c r="K5" i="11" s="1"/>
  <c r="L5" i="11" s="1"/>
  <c r="M5" i="11" s="1"/>
  <c r="N5" i="11" s="1"/>
  <c r="H4" i="11"/>
  <c r="E15" i="11" l="1"/>
  <c r="E16" i="11" s="1"/>
  <c r="E24" i="11"/>
  <c r="D25" i="11" s="1"/>
  <c r="O5" i="11"/>
  <c r="O4" i="11" s="1"/>
  <c r="G14" i="11"/>
  <c r="G15" i="11"/>
  <c r="I6" i="11"/>
  <c r="P5" i="11" l="1"/>
  <c r="Q5" i="11" s="1"/>
  <c r="R5" i="11" s="1"/>
  <c r="S5" i="11" s="1"/>
  <c r="T5" i="11" s="1"/>
  <c r="U5" i="11" s="1"/>
  <c r="V5" i="11" s="1"/>
  <c r="W5" i="11" s="1"/>
  <c r="X5" i="11" s="1"/>
  <c r="Y5" i="11" s="1"/>
  <c r="Z5" i="11" s="1"/>
  <c r="AA5" i="11" s="1"/>
  <c r="AB5" i="11" s="1"/>
  <c r="AC5" i="11" s="1"/>
  <c r="J6" i="11"/>
  <c r="G18" i="11" l="1"/>
  <c r="V4" i="11"/>
  <c r="AD5" i="11"/>
  <c r="AE5" i="11" s="1"/>
  <c r="AF5" i="11" s="1"/>
  <c r="AG5" i="11" s="1"/>
  <c r="AH5" i="11" s="1"/>
  <c r="AI5" i="11" s="1"/>
  <c r="AC4" i="11"/>
  <c r="K6" i="11"/>
  <c r="AJ5" i="11" l="1"/>
  <c r="AK5" i="11" s="1"/>
  <c r="AL5" i="11" s="1"/>
  <c r="AM5" i="11" s="1"/>
  <c r="AN5" i="11" s="1"/>
  <c r="AO5" i="11" s="1"/>
  <c r="AP5" i="11" s="1"/>
  <c r="L6" i="11"/>
  <c r="AQ5" i="11" l="1"/>
  <c r="AR5" i="11" s="1"/>
  <c r="AJ4" i="11"/>
  <c r="M6" i="11"/>
  <c r="G22" i="11" l="1"/>
  <c r="AS5" i="11"/>
  <c r="AR6" i="11"/>
  <c r="AQ4" i="11"/>
  <c r="N6" i="11"/>
  <c r="G24" i="11" l="1"/>
  <c r="AT5" i="11"/>
  <c r="AS6" i="11"/>
  <c r="E25" i="11" l="1"/>
  <c r="G25" i="11" s="1"/>
  <c r="AU5" i="11"/>
  <c r="AT6" i="11"/>
  <c r="O6" i="11"/>
  <c r="P6" i="11"/>
  <c r="AV5" i="11" l="1"/>
  <c r="AU6" i="11"/>
  <c r="Q6" i="11"/>
  <c r="AW5" i="11" l="1"/>
  <c r="AX5" i="11" s="1"/>
  <c r="AV6" i="11"/>
  <c r="R6" i="11"/>
  <c r="AX6" i="11" l="1"/>
  <c r="AY5" i="11"/>
  <c r="AX4" i="11"/>
  <c r="AW6" i="11"/>
  <c r="S6" i="11"/>
  <c r="AZ5" i="11" l="1"/>
  <c r="AY6" i="11"/>
  <c r="T6" i="11"/>
  <c r="AZ6" i="11" l="1"/>
  <c r="BA5" i="11"/>
  <c r="U6" i="11"/>
  <c r="BA6" i="11" l="1"/>
  <c r="BB5" i="11"/>
  <c r="V6" i="11"/>
  <c r="BB6" i="11" l="1"/>
  <c r="BC5" i="11"/>
  <c r="W6" i="11"/>
  <c r="BD5" i="11" l="1"/>
  <c r="BC6" i="11"/>
  <c r="X6" i="11"/>
  <c r="BD6" i="11" l="1"/>
  <c r="BE5" i="11"/>
  <c r="Y6" i="11"/>
  <c r="BE6" i="11" l="1"/>
  <c r="BF5" i="11"/>
  <c r="BE4" i="11"/>
  <c r="Z6" i="11"/>
  <c r="BF6" i="11" l="1"/>
  <c r="BG5" i="11"/>
  <c r="AA6" i="11"/>
  <c r="BH5" i="11" l="1"/>
  <c r="BG6" i="11"/>
  <c r="AB6" i="11"/>
  <c r="BI5" i="11" l="1"/>
  <c r="BH6" i="11"/>
  <c r="AC6" i="11"/>
  <c r="BJ5" i="11" l="1"/>
  <c r="BI6" i="11"/>
  <c r="AD6" i="11"/>
  <c r="BK5" i="11" l="1"/>
  <c r="BL5" i="11" s="1"/>
  <c r="BJ6" i="11"/>
  <c r="AE6" i="11"/>
  <c r="BL4" i="11" l="1"/>
  <c r="BM5" i="11"/>
  <c r="BL6" i="11"/>
  <c r="BK6" i="11"/>
  <c r="AF6" i="11"/>
  <c r="BM6" i="11" l="1"/>
  <c r="BN5" i="11"/>
  <c r="AG6" i="11"/>
  <c r="BN6" i="11" l="1"/>
  <c r="BO5" i="11"/>
  <c r="AH6" i="11"/>
  <c r="BP5" i="11" l="1"/>
  <c r="BO6" i="11"/>
  <c r="AI6" i="11"/>
  <c r="BQ5" i="11" l="1"/>
  <c r="BP6" i="11"/>
  <c r="AJ6" i="11"/>
  <c r="BR5" i="11" l="1"/>
  <c r="BQ6" i="11"/>
  <c r="AK6" i="11"/>
  <c r="BS5" i="11" l="1"/>
  <c r="BR6" i="11"/>
  <c r="AL6" i="11"/>
  <c r="BS4" i="11" l="1"/>
  <c r="BS6" i="11"/>
  <c r="BT5" i="11"/>
  <c r="AM6" i="11"/>
  <c r="BU5" i="11" l="1"/>
  <c r="BT6" i="11"/>
  <c r="AN6" i="11"/>
  <c r="BU6" i="11" l="1"/>
  <c r="BV5" i="11"/>
  <c r="AO6" i="11"/>
  <c r="BV6" i="11" l="1"/>
  <c r="BW5" i="11"/>
  <c r="AP6" i="11"/>
  <c r="BW6" i="11" l="1"/>
  <c r="BX5" i="11"/>
  <c r="AQ6" i="11"/>
  <c r="BY5" i="11" l="1"/>
  <c r="BX6" i="11"/>
  <c r="BY6" i="11" l="1"/>
  <c r="BZ5" i="11"/>
  <c r="CA5" i="11" l="1"/>
  <c r="BZ4" i="11"/>
  <c r="BZ6" i="11"/>
  <c r="CB5" i="11" l="1"/>
  <c r="CA6" i="11"/>
  <c r="CB6" i="11" l="1"/>
  <c r="CC5" i="11"/>
  <c r="CD5" i="11" l="1"/>
  <c r="CC6" i="11"/>
  <c r="CE5" i="11" l="1"/>
  <c r="CD6" i="11"/>
  <c r="CE6" i="11" l="1"/>
  <c r="CF5" i="11"/>
  <c r="CG5" i="11" l="1"/>
  <c r="CF6" i="11"/>
  <c r="CH5" i="11" l="1"/>
  <c r="CG6" i="11"/>
  <c r="CG4" i="11"/>
  <c r="CI5" i="11" l="1"/>
  <c r="CH6" i="11"/>
  <c r="CJ5" i="11" l="1"/>
  <c r="CI6" i="11"/>
  <c r="CJ6" i="11" l="1"/>
  <c r="CK5" i="11"/>
  <c r="CL5" i="11" l="1"/>
  <c r="CK6" i="11"/>
  <c r="CM5" i="11" l="1"/>
  <c r="CL6" i="11"/>
  <c r="CM6" i="11" l="1"/>
  <c r="CN5" i="11"/>
  <c r="CN4" i="11" l="1"/>
  <c r="CO5" i="11"/>
  <c r="CN6" i="11"/>
  <c r="CP5" i="11" l="1"/>
  <c r="CO6" i="11"/>
  <c r="CQ5" i="11" l="1"/>
  <c r="CP6" i="11"/>
  <c r="CR5" i="11" l="1"/>
  <c r="CQ6" i="11"/>
  <c r="CR6" i="11" l="1"/>
  <c r="CS5" i="11"/>
  <c r="CT5" i="11" l="1"/>
  <c r="CS6" i="11"/>
  <c r="CU5" i="11" l="1"/>
  <c r="CT6" i="11"/>
  <c r="CU6" i="11" l="1"/>
  <c r="CU4" i="11"/>
</calcChain>
</file>

<file path=xl/sharedStrings.xml><?xml version="1.0" encoding="utf-8"?>
<sst xmlns="http://schemas.openxmlformats.org/spreadsheetml/2006/main" count="72" uniqueCount="67">
  <si>
    <t>Insert new rows ABOVE this one</t>
  </si>
  <si>
    <t>Project Start:</t>
  </si>
  <si>
    <t>PROGRESS</t>
  </si>
  <si>
    <t>Project Management Templates</t>
  </si>
  <si>
    <t>START</t>
  </si>
  <si>
    <t>END</t>
  </si>
  <si>
    <t>DAYS</t>
  </si>
  <si>
    <t>Display Week:</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</si>
  <si>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</si>
  <si>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</si>
  <si>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</si>
  <si>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</si>
  <si>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</si>
  <si>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</si>
  <si>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</si>
  <si>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</si>
  <si>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</si>
  <si>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</si>
  <si>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</si>
  <si>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</si>
  <si>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</si>
  <si>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</si>
  <si>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</si>
  <si>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</si>
  <si>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Sample phase title block</t>
  </si>
  <si>
    <t>This row marks the end of the Project Schedule. DO NOT enter anything in this row. 
Insert new rows ABOVE this one to continue building out your Project Schedule.</t>
  </si>
  <si>
    <t>This is an empty row</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</si>
  <si>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</si>
  <si>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</si>
  <si>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</si>
  <si>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</si>
  <si>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</si>
  <si>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</si>
  <si>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Enter the name of the Project Lead in cell B3. Enter the Project Start date in cell E3. Project Start: label is in cell C3.</t>
  </si>
  <si>
    <t xml:space="preserve">Do not delete this row. This row is hidden to preserve a formula that is used to highlight the current day within the project schedule. </t>
  </si>
  <si>
    <t xml:space="preserve">Cell B9 contains the sample task "Task 1." 
Enter a new task name in cell B9.
Enter a person to assign the task to in cell C9.
Enter progress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</si>
  <si>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Transparency Optimization of the Galen Surgical System With Frequency Domain Admittance Controller Design
Enter title of this project in cell B1. 
Information about how to use this worksheet, including instructions for screen readers and the author of this workbook is in the About worksheet.
Continue navigating down column A to hear further instructions.</t>
  </si>
  <si>
    <t>Transparency Optimization of the Galen Surgical System With Frequency Domain Admittance Controller Design</t>
  </si>
  <si>
    <t>LSCR CIS 2</t>
  </si>
  <si>
    <t>Brevin Banks</t>
  </si>
  <si>
    <t>CIS 2 Class Logistics</t>
  </si>
  <si>
    <t>Low Level Galen Controller and Validating Transparency Improvement</t>
  </si>
  <si>
    <t>User Study For Subjective Transparency Preferences With Various Controllers</t>
  </si>
  <si>
    <t>Project Prosal</t>
  </si>
  <si>
    <t>Project Plan Presentation</t>
  </si>
  <si>
    <t>Project Checkpoint</t>
  </si>
  <si>
    <t>Project Poster</t>
  </si>
  <si>
    <t>Project Final report</t>
  </si>
  <si>
    <t>Project Wiki</t>
  </si>
  <si>
    <t>Simulated Environment Setup and Correction</t>
  </si>
  <si>
    <t>Brainstorm Methods for Implementing Simple Linear Frequency Admittance Controller</t>
  </si>
  <si>
    <t>Frequency Admittance Controller and Transparency Optimization in AMBF &amp; MATLAB Simulink</t>
  </si>
  <si>
    <t>Analyze Data and Conduct Further Research/Write Paper</t>
  </si>
  <si>
    <t>Project Progress</t>
  </si>
  <si>
    <t>Engineering Research Center for Computer Integrated Surgical Systems and Technology</t>
  </si>
  <si>
    <t xml:space="preserve">Connect and Familiarize with AMBF and MATLAB Environment for Simulation </t>
  </si>
  <si>
    <t xml:space="preserve">Update Simulated Galen Robot Dynamics </t>
  </si>
  <si>
    <t xml:space="preserve">Implement a Linear Controller Modeling the Galen as Mass Spring Damper in MATLAB Simulink Simulation </t>
  </si>
  <si>
    <t xml:space="preserve">Assess and Optimize Transparency and Stability of Controller in MATLAB </t>
  </si>
  <si>
    <t>Add Virtual Fixture to the Controller in AMBF</t>
  </si>
  <si>
    <t xml:space="preserve">Apply Simulated Controller to Real Galen </t>
  </si>
  <si>
    <t xml:space="preserve">Design User Study for Testing New Galen Controller with Respect to the Current Controller and Obtain IRB </t>
  </si>
  <si>
    <t xml:space="preserve">Recruit Users and Perform Testing </t>
  </si>
  <si>
    <t>IRB Proposal Submission</t>
  </si>
  <si>
    <t>TOGAC7_D_GalenTransparencyControlGanttChart.xlsx</t>
  </si>
  <si>
    <t xml:space="preserve">Identify Convert the Controller Plant to Robot dynamics, Update, and apply to AMBF Simulation </t>
  </si>
  <si>
    <t>Implement Virtual Fixtures on Real Galen Hardware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</si>
</sst>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27" x14ac:knownFonts="1">
    <font>
      <sz val="11"/>
      <color theme="1"/>
      <name val="Century Gothic"/>
      <family val="2"/>
      <scheme val="minor"/>
    </font>
    <font>
      <sz val="10"/>
      <name val="Century Gothic"/>
      <family val="2"/>
      <scheme val="minor"/>
    </font>
    <font>
      <u/>
      <sz val="11"/>
      <color indexed="12"/>
      <name val="Arial"/>
      <family val="2"/>
    </font>
    <font>
      <sz val="10"/>
      <color theme="1" tint="0.499984740745262"/>
      <name val="Century Gothic"/>
      <family val="2"/>
      <scheme val="minor"/>
    </font>
    <font>
      <sz val="11"/>
      <name val="Century Gothic"/>
      <family val="2"/>
      <scheme val="minor"/>
    </font>
    <font>
      <b/>
      <sz val="11"/>
      <color theme="1"/>
      <name val="Century Gothic"/>
      <family val="2"/>
      <scheme val="minor"/>
    </font>
    <font>
      <b/>
      <sz val="9"/>
      <color theme="0"/>
      <name val="Century Gothic"/>
      <family val="2"/>
      <scheme val="minor"/>
    </font>
    <font>
      <i/>
      <sz val="9"/>
      <color theme="1"/>
      <name val="Century Gothic"/>
      <family val="2"/>
      <scheme val="minor"/>
    </font>
    <font>
      <sz val="11"/>
      <color theme="1"/>
      <name val="Century Gothic"/>
      <family val="2"/>
      <scheme val="minor"/>
    </font>
    <font>
      <sz val="14"/>
      <color theme="1"/>
      <name val="Century Gothic"/>
      <family val="2"/>
      <scheme val="minor"/>
    </font>
    <font>
      <sz val="8"/>
      <color theme="0"/>
      <name val="Century Gothic"/>
      <family val="2"/>
      <scheme val="minor"/>
    </font>
    <font>
      <b/>
      <sz val="22"/>
      <color theme="1" tint="0.34998626667073579"/>
      <name val="Century Gothic"/>
      <family val="2"/>
      <scheme val="major"/>
    </font>
    <font>
      <b/>
      <sz val="12"/>
      <color theme="1" tint="0.34998626667073579"/>
      <name val="Century Gothic"/>
      <family val="2"/>
      <scheme val="minor"/>
    </font>
    <font>
      <b/>
      <sz val="10"/>
      <name val="Century Gothic"/>
      <family val="2"/>
      <scheme val="minor"/>
    </font>
    <font>
      <sz val="11"/>
      <color theme="1" tint="0.499984740745262"/>
      <name val="Century Gothic"/>
      <family val="2"/>
      <scheme val="minor"/>
    </font>
    <font>
      <sz val="20"/>
      <name val="Century Gothic"/>
      <family val="2"/>
      <scheme val="major"/>
    </font>
    <font>
      <sz val="11"/>
      <color rgb="FF1D2129"/>
      <name val="Century Gothic"/>
      <family val="2"/>
      <scheme val="minor"/>
    </font>
    <font>
      <b/>
      <sz val="16"/>
      <color theme="4" tint="-0.249977111117893"/>
      <name val="Century Gothic"/>
      <family val="2"/>
      <scheme val="major"/>
    </font>
    <font>
      <sz val="11"/>
      <color theme="0"/>
      <name val="Century Gothic"/>
      <family val="2"/>
      <scheme val="minor"/>
    </font>
    <font>
      <b/>
      <sz val="11"/>
      <name val="Century Gothic"/>
      <family val="2"/>
      <scheme val="minor"/>
    </font>
    <font>
      <sz val="10"/>
      <name val="Arial"/>
      <family val="2"/>
    </font>
    <font>
      <sz val="5"/>
      <name val="Century Gothic"/>
      <family val="2"/>
      <scheme val="minor"/>
    </font>
    <font>
      <sz val="10"/>
      <color theme="1"/>
      <name val="Century Gothic"/>
      <family val="2"/>
      <scheme val="minor"/>
    </font>
    <font>
      <sz val="9"/>
      <color theme="1"/>
      <name val="Century Gothic"/>
      <family val="2"/>
      <scheme val="minor"/>
    </font>
    <font>
      <b/>
      <sz val="16"/>
      <color theme="1" tint="0.34998626667073579"/>
      <name val="Century Gothic"/>
      <family val="2"/>
      <scheme val="major"/>
    </font>
    <font>
      <b/>
      <sz val="12"/>
      <color rgb="FFAFABAB"/>
      <name val="Calibri"/>
      <family val="2"/>
    </font>
    <font>
      <sz val="11"/>
      <color rgb="FF3969AD"/>
      <name val="Century Gothic"/>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2" fillId="0" borderId="0" applyNumberFormat="0" applyFill="0" applyBorder="0" applyAlignment="0" applyProtection="0">
      <alignment vertical="top"/>
      <protection locked="0"/>
    </xf>
    <xf numFmtId="9" fontId="8" fillId="0" borderId="0" applyFont="0" applyFill="0" applyBorder="0" applyAlignment="0" applyProtection="0"/>
    <xf numFmtId="0" fontId="18" fillId="0" borderId="0"/>
    <xf numFmtId="43" fontId="8" fillId="0" borderId="3" applyFont="0" applyFill="0" applyAlignment="0" applyProtection="0"/>
    <xf numFmtId="0" fontId="11" fillId="0" borderId="0" applyNumberFormat="0" applyFill="0" applyBorder="0" applyAlignment="0" applyProtection="0"/>
    <xf numFmtId="0" fontId="9" fillId="0" borderId="0" applyNumberFormat="0" applyFill="0" applyAlignment="0" applyProtection="0"/>
    <xf numFmtId="0" fontId="9" fillId="0" borderId="0" applyNumberFormat="0" applyFill="0" applyProtection="0">
      <alignment vertical="top"/>
    </xf>
    <xf numFmtId="0" fontId="8" fillId="0" borderId="0" applyNumberFormat="0" applyFill="0" applyProtection="0">
      <alignment horizontal="right" indent="1"/>
    </xf>
    <xf numFmtId="165" fontId="8" fillId="0" borderId="3">
      <alignment horizontal="center" vertical="center"/>
    </xf>
    <xf numFmtId="164" fontId="8" fillId="0" borderId="2" applyFill="0">
      <alignment horizontal="center" vertical="center"/>
    </xf>
    <xf numFmtId="0" fontId="8" fillId="0" borderId="2" applyFill="0">
      <alignment horizontal="center" vertical="center"/>
    </xf>
    <xf numFmtId="0" fontId="8" fillId="0" borderId="2" applyFill="0">
      <alignment horizontal="left" vertical="center" indent="2"/>
    </xf>
  </cellStyleXfs>
  <cellXfs count="100">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6" fillId="13" borderId="1" xfId="0" applyFont="1" applyFill="1" applyBorder="1" applyAlignment="1">
      <alignment horizontal="left" vertical="center" indent="1"/>
    </xf>
    <xf numFmtId="0" fontId="6" fillId="13" borderId="1" xfId="0" applyFont="1" applyFill="1" applyBorder="1" applyAlignment="1">
      <alignment horizontal="center" vertical="center" wrapText="1"/>
    </xf>
    <xf numFmtId="0" fontId="10" fillId="12" borderId="8" xfId="0" applyFont="1" applyFill="1" applyBorder="1" applyAlignment="1">
      <alignment horizontal="center" vertical="center" shrinkToFit="1"/>
    </xf>
    <xf numFmtId="9" fontId="4" fillId="0" borderId="2" xfId="2" applyFont="1" applyBorder="1" applyAlignment="1">
      <alignment horizontal="center" vertical="center"/>
    </xf>
    <xf numFmtId="0" fontId="4" fillId="0" borderId="2" xfId="0" applyFont="1" applyBorder="1" applyAlignment="1">
      <alignment horizontal="center" vertical="center"/>
    </xf>
    <xf numFmtId="0" fontId="5" fillId="8" borderId="2" xfId="0" applyFont="1" applyFill="1" applyBorder="1" applyAlignment="1">
      <alignment horizontal="left" vertical="center" indent="1"/>
    </xf>
    <xf numFmtId="9" fontId="4" fillId="8" borderId="2" xfId="2" applyFont="1" applyFill="1" applyBorder="1" applyAlignment="1">
      <alignment horizontal="center" vertical="center"/>
    </xf>
    <xf numFmtId="164" fontId="0" fillId="8" borderId="2" xfId="0" applyNumberFormat="1" applyFill="1" applyBorder="1" applyAlignment="1">
      <alignment horizontal="center" vertical="center"/>
    </xf>
    <xf numFmtId="164" fontId="4" fillId="8" borderId="2" xfId="0" applyNumberFormat="1" applyFont="1" applyFill="1" applyBorder="1" applyAlignment="1">
      <alignment horizontal="center" vertical="center"/>
    </xf>
    <xf numFmtId="9" fontId="4" fillId="3" borderId="2" xfId="2" applyFont="1" applyFill="1" applyBorder="1" applyAlignment="1">
      <alignment horizontal="center" vertical="center"/>
    </xf>
    <xf numFmtId="0" fontId="5" fillId="9" borderId="2" xfId="0" applyFont="1" applyFill="1" applyBorder="1" applyAlignment="1">
      <alignment horizontal="left" vertical="center" indent="1"/>
    </xf>
    <xf numFmtId="9" fontId="4" fillId="9" borderId="2" xfId="2" applyFont="1" applyFill="1" applyBorder="1" applyAlignment="1">
      <alignment horizontal="center" vertical="center"/>
    </xf>
    <xf numFmtId="164" fontId="0" fillId="9" borderId="2" xfId="0" applyNumberFormat="1" applyFill="1" applyBorder="1" applyAlignment="1">
      <alignment horizontal="center" vertical="center"/>
    </xf>
    <xf numFmtId="164" fontId="4" fillId="9" borderId="2" xfId="0" applyNumberFormat="1" applyFont="1" applyFill="1" applyBorder="1" applyAlignment="1">
      <alignment horizontal="center" vertical="center"/>
    </xf>
    <xf numFmtId="9" fontId="4" fillId="4" borderId="2" xfId="2" applyFont="1" applyFill="1" applyBorder="1" applyAlignment="1">
      <alignment horizontal="center" vertical="center"/>
    </xf>
    <xf numFmtId="0" fontId="5" fillId="6" borderId="2" xfId="0" applyFont="1" applyFill="1" applyBorder="1" applyAlignment="1">
      <alignment horizontal="left" vertical="center" indent="1"/>
    </xf>
    <xf numFmtId="9" fontId="4" fillId="6" borderId="2" xfId="2" applyFont="1" applyFill="1" applyBorder="1" applyAlignment="1">
      <alignment horizontal="center" vertical="center"/>
    </xf>
    <xf numFmtId="164" fontId="0" fillId="6" borderId="2" xfId="0" applyNumberFormat="1" applyFill="1" applyBorder="1" applyAlignment="1">
      <alignment horizontal="center" vertical="center"/>
    </xf>
    <xf numFmtId="164" fontId="4" fillId="6" borderId="2" xfId="0" applyNumberFormat="1" applyFont="1" applyFill="1" applyBorder="1" applyAlignment="1">
      <alignment horizontal="center" vertical="center"/>
    </xf>
    <xf numFmtId="9" fontId="4" fillId="11" borderId="2" xfId="2" applyFont="1" applyFill="1" applyBorder="1" applyAlignment="1">
      <alignment horizontal="center" vertical="center"/>
    </xf>
    <xf numFmtId="0" fontId="5" fillId="5" borderId="2" xfId="0" applyFont="1" applyFill="1" applyBorder="1" applyAlignment="1">
      <alignment horizontal="left" vertical="center" indent="1"/>
    </xf>
    <xf numFmtId="9" fontId="4" fillId="5" borderId="2" xfId="2" applyFont="1" applyFill="1" applyBorder="1" applyAlignment="1">
      <alignment horizontal="center" vertical="center"/>
    </xf>
    <xf numFmtId="164" fontId="0" fillId="5" borderId="2" xfId="0" applyNumberFormat="1" applyFill="1" applyBorder="1" applyAlignment="1">
      <alignment horizontal="center" vertical="center"/>
    </xf>
    <xf numFmtId="164" fontId="4" fillId="5" borderId="2" xfId="0" applyNumberFormat="1" applyFont="1" applyFill="1" applyBorder="1" applyAlignment="1">
      <alignment horizontal="center" vertical="center"/>
    </xf>
    <xf numFmtId="9" fontId="4" fillId="10" borderId="2" xfId="2" applyFont="1" applyFill="1" applyBorder="1" applyAlignment="1">
      <alignment horizontal="center" vertical="center"/>
    </xf>
    <xf numFmtId="0" fontId="7" fillId="2" borderId="2" xfId="0" applyFont="1" applyFill="1" applyBorder="1" applyAlignment="1">
      <alignment horizontal="left" vertical="center" indent="1"/>
    </xf>
    <xf numFmtId="9" fontId="4" fillId="2" borderId="2" xfId="2" applyFont="1" applyFill="1" applyBorder="1" applyAlignment="1">
      <alignment horizontal="center" vertical="center"/>
    </xf>
    <xf numFmtId="164" fontId="3" fillId="2" borderId="2" xfId="0" applyNumberFormat="1" applyFont="1" applyFill="1" applyBorder="1" applyAlignment="1">
      <alignment horizontal="left" vertical="center"/>
    </xf>
    <xf numFmtId="164"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1" fillId="0" borderId="0" xfId="0" applyFont="1" applyAlignment="1">
      <alignment horizontal="center" vertical="center"/>
    </xf>
    <xf numFmtId="0" fontId="1" fillId="0" borderId="0" xfId="0" applyFont="1" applyAlignment="1">
      <alignment vertical="top"/>
    </xf>
    <xf numFmtId="0" fontId="12" fillId="0" borderId="0" xfId="0" applyFont="1" applyAlignment="1">
      <alignment horizontal="left" vertical="center"/>
    </xf>
    <xf numFmtId="0" fontId="13" fillId="0" borderId="0" xfId="0" applyFont="1" applyAlignment="1">
      <alignment horizontal="left" vertical="center"/>
    </xf>
    <xf numFmtId="0" fontId="15" fillId="0" borderId="0" xfId="0" applyFont="1"/>
    <xf numFmtId="0" fontId="17" fillId="0" borderId="0" xfId="0" applyFont="1" applyAlignment="1">
      <alignment vertical="center"/>
    </xf>
    <xf numFmtId="0" fontId="16" fillId="0" borderId="0" xfId="0" applyFont="1" applyAlignment="1">
      <alignment horizontal="left" vertical="top" wrapText="1" indent="1"/>
    </xf>
    <xf numFmtId="0" fontId="1" fillId="0" borderId="0" xfId="0" applyFont="1" applyAlignment="1">
      <alignment horizontal="left" vertical="top"/>
    </xf>
    <xf numFmtId="0" fontId="14" fillId="0" borderId="0" xfId="0" applyFont="1" applyAlignment="1">
      <alignment vertical="top"/>
    </xf>
    <xf numFmtId="0" fontId="2" fillId="0" borderId="0" xfId="1" applyAlignment="1" applyProtection="1">
      <alignment horizontal="left" vertical="top"/>
    </xf>
    <xf numFmtId="0" fontId="0" fillId="0" borderId="0" xfId="0" applyAlignment="1">
      <alignment vertical="top" wrapText="1"/>
    </xf>
    <xf numFmtId="0" fontId="18" fillId="0" borderId="0" xfId="3"/>
    <xf numFmtId="0" fontId="18" fillId="0" borderId="0" xfId="3" applyAlignment="1">
      <alignment wrapText="1"/>
    </xf>
    <xf numFmtId="0" fontId="18" fillId="0" borderId="0" xfId="0" applyFont="1" applyAlignment="1">
      <alignment horizontal="center"/>
    </xf>
    <xf numFmtId="0" fontId="9" fillId="0" borderId="0" xfId="7">
      <alignment vertical="top"/>
    </xf>
    <xf numFmtId="164" fontId="8" fillId="3" borderId="2" xfId="10" applyFill="1">
      <alignment horizontal="center" vertical="center"/>
    </xf>
    <xf numFmtId="164" fontId="8" fillId="4" borderId="2" xfId="10" applyFill="1">
      <alignment horizontal="center" vertical="center"/>
    </xf>
    <xf numFmtId="164" fontId="8" fillId="11" borderId="2" xfId="10" applyFill="1">
      <alignment horizontal="center" vertical="center"/>
    </xf>
    <xf numFmtId="164" fontId="8" fillId="10" borderId="2" xfId="10" applyFill="1">
      <alignment horizontal="center" vertical="center"/>
    </xf>
    <xf numFmtId="164" fontId="8" fillId="0" borderId="2" xfId="10">
      <alignment horizontal="center" vertical="center"/>
    </xf>
    <xf numFmtId="0" fontId="8" fillId="3" borderId="2" xfId="12" applyFill="1">
      <alignment horizontal="left" vertical="center" indent="2"/>
    </xf>
    <xf numFmtId="0" fontId="8" fillId="11" borderId="2" xfId="12" applyFill="1">
      <alignment horizontal="left" vertical="center" indent="2"/>
    </xf>
    <xf numFmtId="0" fontId="8" fillId="10" borderId="2" xfId="12" applyFill="1">
      <alignment horizontal="left" vertical="center" indent="2"/>
    </xf>
    <xf numFmtId="0" fontId="0" fillId="0" borderId="10" xfId="0" applyBorder="1"/>
    <xf numFmtId="0" fontId="19" fillId="0" borderId="0" xfId="0" applyFont="1"/>
    <xf numFmtId="0" fontId="20" fillId="0" borderId="0" xfId="1" applyFont="1" applyProtection="1">
      <alignment vertical="top"/>
    </xf>
    <xf numFmtId="0" fontId="4" fillId="0" borderId="0" xfId="0" applyFont="1" applyAlignment="1">
      <alignment vertical="top"/>
    </xf>
    <xf numFmtId="0" fontId="9" fillId="0" borderId="0" xfId="6" applyAlignment="1">
      <alignment wrapText="1"/>
    </xf>
    <xf numFmtId="0" fontId="0" fillId="0" borderId="9" xfId="0" applyBorder="1" applyAlignment="1" applyProtection="1">
      <alignment vertical="center"/>
      <protection locked="0"/>
    </xf>
    <xf numFmtId="167" fontId="21" fillId="7" borderId="6" xfId="0" applyNumberFormat="1" applyFont="1" applyFill="1" applyBorder="1" applyAlignment="1">
      <alignment horizontal="center" vertical="center"/>
    </xf>
    <xf numFmtId="167" fontId="21" fillId="7" borderId="0" xfId="0" applyNumberFormat="1" applyFont="1" applyFill="1" applyAlignment="1">
      <alignment horizontal="center" vertical="center"/>
    </xf>
    <xf numFmtId="167" fontId="21" fillId="7" borderId="7" xfId="0" applyNumberFormat="1" applyFont="1" applyFill="1" applyBorder="1" applyAlignment="1">
      <alignment horizontal="center" vertical="center"/>
    </xf>
    <xf numFmtId="166" fontId="23" fillId="7" borderId="4" xfId="0" applyNumberFormat="1" applyFont="1" applyFill="1" applyBorder="1" applyAlignment="1">
      <alignment horizontal="left" vertical="center" wrapText="1" indent="1"/>
    </xf>
    <xf numFmtId="0" fontId="24" fillId="0" borderId="0" xfId="5" applyFont="1" applyAlignment="1">
      <alignment horizontal="center" wrapText="1"/>
    </xf>
    <xf numFmtId="0" fontId="0" fillId="3" borderId="2" xfId="12" applyFont="1" applyFill="1">
      <alignment horizontal="left" vertical="center" indent="2"/>
    </xf>
    <xf numFmtId="0" fontId="5" fillId="14" borderId="2" xfId="0" applyFont="1" applyFill="1" applyBorder="1" applyAlignment="1">
      <alignment horizontal="left" vertical="center" indent="1"/>
    </xf>
    <xf numFmtId="9" fontId="4" fillId="14" borderId="2" xfId="2" applyFont="1" applyFill="1" applyBorder="1" applyAlignment="1">
      <alignment horizontal="center" vertical="center"/>
    </xf>
    <xf numFmtId="164" fontId="0" fillId="14" borderId="2" xfId="0" applyNumberFormat="1" applyFill="1" applyBorder="1" applyAlignment="1">
      <alignment horizontal="center" vertical="center"/>
    </xf>
    <xf numFmtId="164" fontId="4" fillId="14" borderId="2" xfId="0" applyNumberFormat="1" applyFont="1" applyFill="1" applyBorder="1" applyAlignment="1">
      <alignment horizontal="center" vertical="center"/>
    </xf>
    <xf numFmtId="0" fontId="0" fillId="15" borderId="2" xfId="12" applyFont="1" applyFill="1">
      <alignment horizontal="left" vertical="center" indent="2"/>
    </xf>
    <xf numFmtId="9" fontId="4" fillId="15" borderId="2" xfId="2" applyFont="1" applyFill="1" applyBorder="1" applyAlignment="1">
      <alignment horizontal="center" vertical="center"/>
    </xf>
    <xf numFmtId="164" fontId="8" fillId="15" borderId="2" xfId="10" applyFill="1">
      <alignment horizontal="center" vertical="center"/>
    </xf>
    <xf numFmtId="0" fontId="8" fillId="15" borderId="2" xfId="12" applyFill="1">
      <alignment horizontal="left" vertical="center" indent="2"/>
    </xf>
    <xf numFmtId="0" fontId="23" fillId="0" borderId="0" xfId="8" applyFont="1" applyAlignment="1"/>
    <xf numFmtId="0" fontId="22" fillId="0" borderId="0" xfId="0" applyFont="1"/>
    <xf numFmtId="0" fontId="0" fillId="0" borderId="2" xfId="12" applyFont="1">
      <alignment horizontal="left" vertical="center" indent="2"/>
    </xf>
    <xf numFmtId="0" fontId="25" fillId="0" borderId="0" xfId="0" applyFont="1"/>
    <xf numFmtId="166" fontId="23" fillId="7" borderId="4" xfId="0" applyNumberFormat="1" applyFont="1" applyFill="1" applyBorder="1" applyAlignment="1">
      <alignment horizontal="left" vertical="center" wrapText="1" indent="1"/>
    </xf>
    <xf numFmtId="166" fontId="23" fillId="7" borderId="1" xfId="0" applyNumberFormat="1" applyFont="1" applyFill="1" applyBorder="1" applyAlignment="1">
      <alignment horizontal="left" vertical="center" wrapText="1" indent="1"/>
    </xf>
    <xf numFmtId="166" fontId="23" fillId="7" borderId="5" xfId="0" applyNumberFormat="1" applyFont="1" applyFill="1" applyBorder="1" applyAlignment="1">
      <alignment horizontal="left" vertical="center" wrapText="1" indent="1"/>
    </xf>
    <xf numFmtId="165" fontId="8" fillId="0" borderId="3" xfId="9">
      <alignment horizontal="center" vertical="center"/>
    </xf>
    <xf numFmtId="0" fontId="26" fillId="3" borderId="2" xfId="12" applyFont="1" applyFill="1">
      <alignment horizontal="left" vertical="center" indent="2"/>
    </xf>
    <xf numFmtId="0" fontId="5" fillId="16" borderId="2" xfId="0" applyFont="1" applyFill="1" applyBorder="1" applyAlignment="1">
      <alignment horizontal="left" vertical="center" indent="1"/>
    </xf>
    <xf numFmtId="9" fontId="4" fillId="16" borderId="2" xfId="2" applyFont="1" applyFill="1" applyBorder="1" applyAlignment="1">
      <alignment horizontal="center" vertical="center"/>
    </xf>
    <xf numFmtId="164" fontId="0" fillId="16" borderId="2" xfId="0" applyNumberFormat="1" applyFill="1" applyBorder="1" applyAlignment="1">
      <alignment horizontal="center" vertical="center"/>
    </xf>
    <xf numFmtId="164" fontId="4" fillId="16" borderId="2" xfId="0" applyNumberFormat="1" applyFont="1" applyFill="1" applyBorder="1" applyAlignment="1">
      <alignment horizontal="center" vertical="center"/>
    </xf>
    <xf numFmtId="9" fontId="4" fillId="17" borderId="2" xfId="2" applyFont="1" applyFill="1" applyBorder="1" applyAlignment="1">
      <alignment horizontal="center" vertical="center"/>
    </xf>
    <xf numFmtId="164" fontId="8" fillId="17" borderId="2" xfId="10" applyFill="1">
      <alignment horizontal="center" vertical="center"/>
    </xf>
    <xf numFmtId="0" fontId="26" fillId="4" borderId="2" xfId="12" applyFont="1" applyFill="1">
      <alignment horizontal="left" vertical="center" indent="2"/>
    </xf>
    <xf numFmtId="0" fontId="26" fillId="17" borderId="2" xfId="12" applyFont="1" applyFill="1">
      <alignment horizontal="left" vertical="center" indent="2"/>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29">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28"/>
      <tableStyleElement type="headerRow" dxfId="27"/>
      <tableStyleElement type="totalRow" dxfId="26"/>
      <tableStyleElement type="firstColumn" dxfId="25"/>
      <tableStyleElement type="lastColumn" dxfId="24"/>
      <tableStyleElement type="firstRowStripe" dxfId="23"/>
      <tableStyleElement type="secondRowStripe" dxfId="22"/>
      <tableStyleElement type="firstColumnStripe" dxfId="21"/>
      <tableStyleElement type="secondColumnStripe" dxfId="2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3969AD"/>
      <color rgb="FF215881"/>
      <color rgb="FF42648A"/>
      <color rgb="FF969696"/>
      <color rgb="FFC0C0C0"/>
      <color rgb="FF427FC2"/>
      <color rgb="FF44678E"/>
      <color rgb="FF4A6F9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83</xdr:col>
      <xdr:colOff>57150</xdr:colOff>
      <xdr:row>1</xdr:row>
      <xdr:rowOff>165100</xdr:rowOff>
    </xdr:from>
    <xdr:to>
      <xdr:col>87</xdr:col>
      <xdr:colOff>52070</xdr:colOff>
      <xdr:row>2</xdr:row>
      <xdr:rowOff>44450</xdr:rowOff>
    </xdr:to>
    <xdr:pic>
      <xdr:nvPicPr>
        <xdr:cNvPr id="2" name="Picture 1" descr="A picture containing text&#10;&#10;Description automatically generated">
          <a:extLst>
            <a:ext uri="{FF2B5EF4-FFF2-40B4-BE49-F238E27FC236}">
              <a16:creationId xmlns:a16="http://schemas.microsoft.com/office/drawing/2014/main" id="{C49EA3BC-C02F-9551-81ED-748EB2727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300" y="361950"/>
          <a:ext cx="50292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Ion">
      <a:dk1>
        <a:sysClr val="windowText" lastClr="000000"/>
      </a:dk1>
      <a:lt1>
        <a:sysClr val="window" lastClr="FFFFFF"/>
      </a:lt1>
      <a:dk2>
        <a:srgbClr val="1E5155"/>
      </a:dk2>
      <a:lt2>
        <a:srgbClr val="EBEBEB"/>
      </a:lt2>
      <a:accent1>
        <a:srgbClr val="B01513"/>
      </a:accent1>
      <a:accent2>
        <a:srgbClr val="EA6312"/>
      </a:accent2>
      <a:accent3>
        <a:srgbClr val="E6B729"/>
      </a:accent3>
      <a:accent4>
        <a:srgbClr val="6AAC90"/>
      </a:accent4>
      <a:accent5>
        <a:srgbClr val="54849A"/>
      </a:accent5>
      <a:accent6>
        <a:srgbClr val="9E5E9B"/>
      </a:accent6>
      <a:hlink>
        <a:srgbClr val="58C1BA"/>
      </a:hlink>
      <a:folHlink>
        <a:srgbClr val="9DFFCB"/>
      </a:folHlink>
    </a:clrScheme>
    <a:fontScheme name="Ion">
      <a:majorFont>
        <a:latin typeface="Century Gothic" panose="020B050202020202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U36"/>
  <sheetViews>
    <sheetView showGridLines="0" tabSelected="1" showRuler="0" zoomScale="59" zoomScaleNormal="54" zoomScalePageLayoutView="70" workbookViewId="0">
      <pane ySplit="6" topLeftCell="A11" activePane="bottomLeft" state="frozen"/>
      <selection pane="bottomLeft" activeCell="CU15" sqref="CU15"/>
    </sheetView>
  </sheetViews>
  <sheetFormatPr defaultRowHeight="30" customHeight="1" x14ac:dyDescent="0.45"/>
  <cols>
    <col min="1" max="1" width="2.7109375" style="51" customWidth="1"/>
    <col min="2" max="2" width="81.1875" customWidth="1"/>
    <col min="3" max="3" width="10.28515625" bestFit="1" customWidth="1"/>
    <col min="4" max="4" width="7.234375" style="4" bestFit="1" customWidth="1"/>
    <col min="5" max="5" width="7.234375" bestFit="1" customWidth="1"/>
    <col min="6" max="6" width="0.37890625" customWidth="1"/>
    <col min="7" max="7" width="4.28515625" hidden="1" customWidth="1"/>
    <col min="8" max="105" width="1.6171875" customWidth="1"/>
  </cols>
  <sheetData>
    <row r="1" spans="1:99" ht="15.6" customHeight="1" x14ac:dyDescent="0.45">
      <c r="A1" s="52" t="s">
        <v>36</v>
      </c>
      <c r="C1" s="1"/>
      <c r="D1" s="3"/>
      <c r="E1" s="40"/>
      <c r="G1" s="1"/>
    </row>
    <row r="2" spans="1:99" ht="41.1" customHeight="1" x14ac:dyDescent="0.6">
      <c r="A2" s="51" t="s">
        <v>23</v>
      </c>
      <c r="B2" s="73" t="s">
        <v>37</v>
      </c>
      <c r="C2" s="84"/>
      <c r="H2" s="64" t="s">
        <v>11</v>
      </c>
      <c r="AM2" s="86" t="s">
        <v>54</v>
      </c>
    </row>
    <row r="3" spans="1:99" ht="18" customHeight="1" x14ac:dyDescent="0.6">
      <c r="A3" s="51" t="s">
        <v>33</v>
      </c>
      <c r="B3" s="67" t="s">
        <v>38</v>
      </c>
      <c r="C3" s="83" t="s">
        <v>1</v>
      </c>
      <c r="D3" s="90">
        <v>44970</v>
      </c>
      <c r="E3" s="90"/>
      <c r="H3" s="65" t="s">
        <v>16</v>
      </c>
    </row>
    <row r="4" spans="1:99" ht="30" customHeight="1" x14ac:dyDescent="0.45">
      <c r="A4" s="52" t="s">
        <v>27</v>
      </c>
      <c r="B4" s="54" t="s">
        <v>39</v>
      </c>
      <c r="C4" s="83" t="s">
        <v>7</v>
      </c>
      <c r="D4" s="6">
        <v>1</v>
      </c>
      <c r="H4" s="87">
        <f>H5</f>
        <v>44970</v>
      </c>
      <c r="I4" s="88"/>
      <c r="J4" s="88"/>
      <c r="K4" s="88"/>
      <c r="L4" s="88"/>
      <c r="M4" s="88"/>
      <c r="N4" s="89"/>
      <c r="O4" s="87">
        <f>O5</f>
        <v>44977</v>
      </c>
      <c r="P4" s="88"/>
      <c r="Q4" s="88"/>
      <c r="R4" s="88"/>
      <c r="S4" s="88"/>
      <c r="T4" s="88"/>
      <c r="U4" s="89"/>
      <c r="V4" s="87">
        <f>V5</f>
        <v>44984</v>
      </c>
      <c r="W4" s="88"/>
      <c r="X4" s="88"/>
      <c r="Y4" s="88"/>
      <c r="Z4" s="88"/>
      <c r="AA4" s="88"/>
      <c r="AB4" s="89"/>
      <c r="AC4" s="87">
        <f>AC5</f>
        <v>44991</v>
      </c>
      <c r="AD4" s="88"/>
      <c r="AE4" s="88"/>
      <c r="AF4" s="88"/>
      <c r="AG4" s="88"/>
      <c r="AH4" s="88"/>
      <c r="AI4" s="89"/>
      <c r="AJ4" s="87">
        <f>AJ5</f>
        <v>44998</v>
      </c>
      <c r="AK4" s="88"/>
      <c r="AL4" s="88"/>
      <c r="AM4" s="88"/>
      <c r="AN4" s="88"/>
      <c r="AO4" s="88"/>
      <c r="AP4" s="89"/>
      <c r="AQ4" s="87">
        <f>AQ5</f>
        <v>45005</v>
      </c>
      <c r="AR4" s="88"/>
      <c r="AS4" s="88"/>
      <c r="AT4" s="88"/>
      <c r="AU4" s="88"/>
      <c r="AV4" s="88"/>
      <c r="AW4" s="89"/>
      <c r="AX4" s="87">
        <f>AX5</f>
        <v>45012</v>
      </c>
      <c r="AY4" s="88"/>
      <c r="AZ4" s="88"/>
      <c r="BA4" s="88"/>
      <c r="BB4" s="88"/>
      <c r="BC4" s="88"/>
      <c r="BD4" s="89"/>
      <c r="BE4" s="87">
        <f>BE5</f>
        <v>45019</v>
      </c>
      <c r="BF4" s="88"/>
      <c r="BG4" s="88"/>
      <c r="BH4" s="88"/>
      <c r="BI4" s="88"/>
      <c r="BJ4" s="88"/>
      <c r="BK4" s="89"/>
      <c r="BL4" s="87">
        <f t="shared" ref="BL4" si="0">BL5</f>
        <v>45026</v>
      </c>
      <c r="BM4" s="88"/>
      <c r="BN4" s="88"/>
      <c r="BO4" s="88"/>
      <c r="BP4" s="88"/>
      <c r="BQ4" s="88"/>
      <c r="BR4" s="89"/>
      <c r="BS4" s="87">
        <f t="shared" ref="BS4" si="1">BS5</f>
        <v>45033</v>
      </c>
      <c r="BT4" s="88"/>
      <c r="BU4" s="88"/>
      <c r="BV4" s="88"/>
      <c r="BW4" s="88"/>
      <c r="BX4" s="88"/>
      <c r="BY4" s="89"/>
      <c r="BZ4" s="87">
        <f t="shared" ref="BZ4" si="2">BZ5</f>
        <v>45040</v>
      </c>
      <c r="CA4" s="88"/>
      <c r="CB4" s="88"/>
      <c r="CC4" s="88"/>
      <c r="CD4" s="88"/>
      <c r="CE4" s="88"/>
      <c r="CF4" s="89"/>
      <c r="CG4" s="87">
        <f t="shared" ref="CG4" si="3">CG5</f>
        <v>45047</v>
      </c>
      <c r="CH4" s="88"/>
      <c r="CI4" s="88"/>
      <c r="CJ4" s="88"/>
      <c r="CK4" s="88"/>
      <c r="CL4" s="88"/>
      <c r="CM4" s="89"/>
      <c r="CN4" s="87">
        <f t="shared" ref="CN4" si="4">CN5</f>
        <v>45054</v>
      </c>
      <c r="CO4" s="88"/>
      <c r="CP4" s="88"/>
      <c r="CQ4" s="88"/>
      <c r="CR4" s="88"/>
      <c r="CS4" s="88"/>
      <c r="CT4" s="89"/>
      <c r="CU4" s="72">
        <f t="shared" ref="CU4" si="5">CU5</f>
        <v>45061</v>
      </c>
    </row>
    <row r="5" spans="1:99" ht="15" customHeight="1" x14ac:dyDescent="0.45">
      <c r="A5" s="52" t="s">
        <v>28</v>
      </c>
      <c r="B5" t="s">
        <v>64</v>
      </c>
      <c r="C5" s="63"/>
      <c r="D5" s="63"/>
      <c r="E5" s="63"/>
      <c r="F5" s="63"/>
      <c r="H5" s="69">
        <f>Project_Start-WEEKDAY(Project_Start,1)+2+7*(Display_Week-1)</f>
        <v>44970</v>
      </c>
      <c r="I5" s="70">
        <f>H5+1</f>
        <v>44971</v>
      </c>
      <c r="J5" s="70">
        <f t="shared" ref="J5:AW5" si="6">I5+1</f>
        <v>44972</v>
      </c>
      <c r="K5" s="70">
        <f t="shared" si="6"/>
        <v>44973</v>
      </c>
      <c r="L5" s="70">
        <f t="shared" si="6"/>
        <v>44974</v>
      </c>
      <c r="M5" s="70">
        <f t="shared" si="6"/>
        <v>44975</v>
      </c>
      <c r="N5" s="71">
        <f t="shared" si="6"/>
        <v>44976</v>
      </c>
      <c r="O5" s="69">
        <f>N5+1</f>
        <v>44977</v>
      </c>
      <c r="P5" s="70">
        <f>O5+1</f>
        <v>44978</v>
      </c>
      <c r="Q5" s="70">
        <f t="shared" si="6"/>
        <v>44979</v>
      </c>
      <c r="R5" s="70">
        <f t="shared" si="6"/>
        <v>44980</v>
      </c>
      <c r="S5" s="70">
        <f t="shared" si="6"/>
        <v>44981</v>
      </c>
      <c r="T5" s="70">
        <f t="shared" si="6"/>
        <v>44982</v>
      </c>
      <c r="U5" s="71">
        <f t="shared" si="6"/>
        <v>44983</v>
      </c>
      <c r="V5" s="69">
        <f>U5+1</f>
        <v>44984</v>
      </c>
      <c r="W5" s="70">
        <f>V5+1</f>
        <v>44985</v>
      </c>
      <c r="X5" s="70">
        <f t="shared" si="6"/>
        <v>44986</v>
      </c>
      <c r="Y5" s="70">
        <f t="shared" si="6"/>
        <v>44987</v>
      </c>
      <c r="Z5" s="70">
        <f t="shared" si="6"/>
        <v>44988</v>
      </c>
      <c r="AA5" s="70">
        <f t="shared" si="6"/>
        <v>44989</v>
      </c>
      <c r="AB5" s="71">
        <f t="shared" si="6"/>
        <v>44990</v>
      </c>
      <c r="AC5" s="69">
        <f>AB5+1</f>
        <v>44991</v>
      </c>
      <c r="AD5" s="70">
        <f>AC5+1</f>
        <v>44992</v>
      </c>
      <c r="AE5" s="70">
        <f t="shared" si="6"/>
        <v>44993</v>
      </c>
      <c r="AF5" s="70">
        <f t="shared" si="6"/>
        <v>44994</v>
      </c>
      <c r="AG5" s="70">
        <f t="shared" si="6"/>
        <v>44995</v>
      </c>
      <c r="AH5" s="70">
        <f t="shared" si="6"/>
        <v>44996</v>
      </c>
      <c r="AI5" s="71">
        <f t="shared" si="6"/>
        <v>44997</v>
      </c>
      <c r="AJ5" s="69">
        <f>AI5+1</f>
        <v>44998</v>
      </c>
      <c r="AK5" s="70">
        <f>AJ5+1</f>
        <v>44999</v>
      </c>
      <c r="AL5" s="70">
        <f t="shared" si="6"/>
        <v>45000</v>
      </c>
      <c r="AM5" s="70">
        <f t="shared" si="6"/>
        <v>45001</v>
      </c>
      <c r="AN5" s="70">
        <f t="shared" si="6"/>
        <v>45002</v>
      </c>
      <c r="AO5" s="70">
        <f t="shared" si="6"/>
        <v>45003</v>
      </c>
      <c r="AP5" s="71">
        <f t="shared" si="6"/>
        <v>45004</v>
      </c>
      <c r="AQ5" s="69">
        <f>AP5+1</f>
        <v>45005</v>
      </c>
      <c r="AR5" s="70">
        <f>AQ5+1</f>
        <v>45006</v>
      </c>
      <c r="AS5" s="70">
        <f t="shared" si="6"/>
        <v>45007</v>
      </c>
      <c r="AT5" s="70">
        <f t="shared" si="6"/>
        <v>45008</v>
      </c>
      <c r="AU5" s="70">
        <f t="shared" si="6"/>
        <v>45009</v>
      </c>
      <c r="AV5" s="70">
        <f t="shared" si="6"/>
        <v>45010</v>
      </c>
      <c r="AW5" s="71">
        <f t="shared" si="6"/>
        <v>45011</v>
      </c>
      <c r="AX5" s="69">
        <f>AW5+1</f>
        <v>45012</v>
      </c>
      <c r="AY5" s="70">
        <f>AX5+1</f>
        <v>45013</v>
      </c>
      <c r="AZ5" s="70">
        <f t="shared" ref="AZ5:BD5" si="7">AY5+1</f>
        <v>45014</v>
      </c>
      <c r="BA5" s="70">
        <f t="shared" si="7"/>
        <v>45015</v>
      </c>
      <c r="BB5" s="70">
        <f t="shared" si="7"/>
        <v>45016</v>
      </c>
      <c r="BC5" s="70">
        <f t="shared" si="7"/>
        <v>45017</v>
      </c>
      <c r="BD5" s="71">
        <f t="shared" si="7"/>
        <v>45018</v>
      </c>
      <c r="BE5" s="69">
        <f>BD5+1</f>
        <v>45019</v>
      </c>
      <c r="BF5" s="70">
        <f>BE5+1</f>
        <v>45020</v>
      </c>
      <c r="BG5" s="70">
        <f t="shared" ref="BG5:BM5" si="8">BF5+1</f>
        <v>45021</v>
      </c>
      <c r="BH5" s="70">
        <f t="shared" si="8"/>
        <v>45022</v>
      </c>
      <c r="BI5" s="70">
        <f t="shared" si="8"/>
        <v>45023</v>
      </c>
      <c r="BJ5" s="70">
        <f t="shared" si="8"/>
        <v>45024</v>
      </c>
      <c r="BK5" s="71">
        <f t="shared" si="8"/>
        <v>45025</v>
      </c>
      <c r="BL5" s="69">
        <f t="shared" si="8"/>
        <v>45026</v>
      </c>
      <c r="BM5" s="70">
        <f t="shared" si="8"/>
        <v>45027</v>
      </c>
      <c r="BN5" s="70">
        <f t="shared" ref="BN5" si="9">BM5+1</f>
        <v>45028</v>
      </c>
      <c r="BO5" s="70">
        <f t="shared" ref="BO5" si="10">BN5+1</f>
        <v>45029</v>
      </c>
      <c r="BP5" s="70">
        <f t="shared" ref="BP5" si="11">BO5+1</f>
        <v>45030</v>
      </c>
      <c r="BQ5" s="70">
        <f t="shared" ref="BQ5" si="12">BP5+1</f>
        <v>45031</v>
      </c>
      <c r="BR5" s="71">
        <f t="shared" ref="BR5:BT5" si="13">BQ5+1</f>
        <v>45032</v>
      </c>
      <c r="BS5" s="69">
        <f t="shared" si="13"/>
        <v>45033</v>
      </c>
      <c r="BT5" s="70">
        <f t="shared" si="13"/>
        <v>45034</v>
      </c>
      <c r="BU5" s="70">
        <f t="shared" ref="BU5" si="14">BT5+1</f>
        <v>45035</v>
      </c>
      <c r="BV5" s="70">
        <f t="shared" ref="BV5" si="15">BU5+1</f>
        <v>45036</v>
      </c>
      <c r="BW5" s="70">
        <f t="shared" ref="BW5" si="16">BV5+1</f>
        <v>45037</v>
      </c>
      <c r="BX5" s="70">
        <f t="shared" ref="BX5" si="17">BW5+1</f>
        <v>45038</v>
      </c>
      <c r="BY5" s="71">
        <f t="shared" ref="BY5" si="18">BX5+1</f>
        <v>45039</v>
      </c>
      <c r="BZ5" s="69">
        <f t="shared" ref="BZ5" si="19">BY5+1</f>
        <v>45040</v>
      </c>
      <c r="CA5" s="70">
        <f t="shared" ref="CA5" si="20">BZ5+1</f>
        <v>45041</v>
      </c>
      <c r="CB5" s="70">
        <f t="shared" ref="CB5" si="21">CA5+1</f>
        <v>45042</v>
      </c>
      <c r="CC5" s="70">
        <f t="shared" ref="CC5" si="22">CB5+1</f>
        <v>45043</v>
      </c>
      <c r="CD5" s="70">
        <f t="shared" ref="CD5" si="23">CC5+1</f>
        <v>45044</v>
      </c>
      <c r="CE5" s="70">
        <f t="shared" ref="CE5" si="24">CD5+1</f>
        <v>45045</v>
      </c>
      <c r="CF5" s="71">
        <f t="shared" ref="CF5" si="25">CE5+1</f>
        <v>45046</v>
      </c>
      <c r="CG5" s="69">
        <f t="shared" ref="CG5" si="26">CF5+1</f>
        <v>45047</v>
      </c>
      <c r="CH5" s="70">
        <f t="shared" ref="CH5" si="27">CG5+1</f>
        <v>45048</v>
      </c>
      <c r="CI5" s="70">
        <f t="shared" ref="CI5" si="28">CH5+1</f>
        <v>45049</v>
      </c>
      <c r="CJ5" s="70">
        <f t="shared" ref="CJ5" si="29">CI5+1</f>
        <v>45050</v>
      </c>
      <c r="CK5" s="70">
        <f t="shared" ref="CK5" si="30">CJ5+1</f>
        <v>45051</v>
      </c>
      <c r="CL5" s="70">
        <f t="shared" ref="CL5" si="31">CK5+1</f>
        <v>45052</v>
      </c>
      <c r="CM5" s="71">
        <f t="shared" ref="CM5" si="32">CL5+1</f>
        <v>45053</v>
      </c>
      <c r="CN5" s="69">
        <f t="shared" ref="CN5" si="33">CM5+1</f>
        <v>45054</v>
      </c>
      <c r="CO5" s="70">
        <f t="shared" ref="CO5" si="34">CN5+1</f>
        <v>45055</v>
      </c>
      <c r="CP5" s="70">
        <f t="shared" ref="CP5" si="35">CO5+1</f>
        <v>45056</v>
      </c>
      <c r="CQ5" s="70">
        <f t="shared" ref="CQ5" si="36">CP5+1</f>
        <v>45057</v>
      </c>
      <c r="CR5" s="70">
        <f t="shared" ref="CR5" si="37">CQ5+1</f>
        <v>45058</v>
      </c>
      <c r="CS5" s="70">
        <f t="shared" ref="CS5" si="38">CR5+1</f>
        <v>45059</v>
      </c>
      <c r="CT5" s="71">
        <f t="shared" ref="CT5" si="39">CS5+1</f>
        <v>45060</v>
      </c>
      <c r="CU5" s="69">
        <f t="shared" ref="CU5" si="40">CT5+1</f>
        <v>45061</v>
      </c>
    </row>
    <row r="6" spans="1:99" ht="30" customHeight="1" thickBot="1" x14ac:dyDescent="0.5">
      <c r="A6" s="52" t="s">
        <v>29</v>
      </c>
      <c r="B6" s="7" t="s">
        <v>8</v>
      </c>
      <c r="C6" s="8" t="s">
        <v>2</v>
      </c>
      <c r="D6" s="8" t="s">
        <v>4</v>
      </c>
      <c r="E6" s="8" t="s">
        <v>5</v>
      </c>
      <c r="F6" s="8"/>
      <c r="G6" s="8" t="s">
        <v>6</v>
      </c>
      <c r="H6" s="9" t="str">
        <f t="shared" ref="H6" si="41">LEFT(TEXT(H5,"ddd"),1)</f>
        <v>M</v>
      </c>
      <c r="I6" s="9" t="str">
        <f t="shared" ref="I6:AQ6" si="42">LEFT(TEXT(I5,"ddd"),1)</f>
        <v>T</v>
      </c>
      <c r="J6" s="9" t="str">
        <f t="shared" si="42"/>
        <v>W</v>
      </c>
      <c r="K6" s="9" t="str">
        <f t="shared" si="42"/>
        <v>T</v>
      </c>
      <c r="L6" s="9" t="str">
        <f t="shared" si="42"/>
        <v>F</v>
      </c>
      <c r="M6" s="9" t="str">
        <f t="shared" si="42"/>
        <v>S</v>
      </c>
      <c r="N6" s="9" t="str">
        <f t="shared" si="42"/>
        <v>S</v>
      </c>
      <c r="O6" s="9" t="str">
        <f t="shared" si="42"/>
        <v>M</v>
      </c>
      <c r="P6" s="9" t="str">
        <f t="shared" si="42"/>
        <v>T</v>
      </c>
      <c r="Q6" s="9" t="str">
        <f t="shared" si="42"/>
        <v>W</v>
      </c>
      <c r="R6" s="9" t="str">
        <f t="shared" si="42"/>
        <v>T</v>
      </c>
      <c r="S6" s="9" t="str">
        <f t="shared" si="42"/>
        <v>F</v>
      </c>
      <c r="T6" s="9" t="str">
        <f t="shared" si="42"/>
        <v>S</v>
      </c>
      <c r="U6" s="9" t="str">
        <f t="shared" si="42"/>
        <v>S</v>
      </c>
      <c r="V6" s="9" t="str">
        <f t="shared" si="42"/>
        <v>M</v>
      </c>
      <c r="W6" s="9" t="str">
        <f t="shared" si="42"/>
        <v>T</v>
      </c>
      <c r="X6" s="9" t="str">
        <f t="shared" si="42"/>
        <v>W</v>
      </c>
      <c r="Y6" s="9" t="str">
        <f t="shared" si="42"/>
        <v>T</v>
      </c>
      <c r="Z6" s="9" t="str">
        <f t="shared" si="42"/>
        <v>F</v>
      </c>
      <c r="AA6" s="9" t="str">
        <f t="shared" si="42"/>
        <v>S</v>
      </c>
      <c r="AB6" s="9" t="str">
        <f t="shared" si="42"/>
        <v>S</v>
      </c>
      <c r="AC6" s="9" t="str">
        <f t="shared" si="42"/>
        <v>M</v>
      </c>
      <c r="AD6" s="9" t="str">
        <f t="shared" si="42"/>
        <v>T</v>
      </c>
      <c r="AE6" s="9" t="str">
        <f t="shared" si="42"/>
        <v>W</v>
      </c>
      <c r="AF6" s="9" t="str">
        <f t="shared" si="42"/>
        <v>T</v>
      </c>
      <c r="AG6" s="9" t="str">
        <f t="shared" si="42"/>
        <v>F</v>
      </c>
      <c r="AH6" s="9" t="str">
        <f t="shared" si="42"/>
        <v>S</v>
      </c>
      <c r="AI6" s="9" t="str">
        <f t="shared" si="42"/>
        <v>S</v>
      </c>
      <c r="AJ6" s="9" t="str">
        <f t="shared" si="42"/>
        <v>M</v>
      </c>
      <c r="AK6" s="9" t="str">
        <f t="shared" si="42"/>
        <v>T</v>
      </c>
      <c r="AL6" s="9" t="str">
        <f t="shared" si="42"/>
        <v>W</v>
      </c>
      <c r="AM6" s="9" t="str">
        <f t="shared" si="42"/>
        <v>T</v>
      </c>
      <c r="AN6" s="9" t="str">
        <f t="shared" si="42"/>
        <v>F</v>
      </c>
      <c r="AO6" s="9" t="str">
        <f t="shared" si="42"/>
        <v>S</v>
      </c>
      <c r="AP6" s="9" t="str">
        <f t="shared" si="42"/>
        <v>S</v>
      </c>
      <c r="AQ6" s="9" t="str">
        <f t="shared" si="42"/>
        <v>M</v>
      </c>
      <c r="AR6" s="9" t="str">
        <f t="shared" ref="AR6:BK6" si="43">LEFT(TEXT(AR5,"ddd"),1)</f>
        <v>T</v>
      </c>
      <c r="AS6" s="9" t="str">
        <f t="shared" si="43"/>
        <v>W</v>
      </c>
      <c r="AT6" s="9" t="str">
        <f t="shared" si="43"/>
        <v>T</v>
      </c>
      <c r="AU6" s="9" t="str">
        <f t="shared" si="43"/>
        <v>F</v>
      </c>
      <c r="AV6" s="9" t="str">
        <f t="shared" si="43"/>
        <v>S</v>
      </c>
      <c r="AW6" s="9" t="str">
        <f t="shared" si="43"/>
        <v>S</v>
      </c>
      <c r="AX6" s="9" t="str">
        <f t="shared" si="43"/>
        <v>M</v>
      </c>
      <c r="AY6" s="9" t="str">
        <f t="shared" si="43"/>
        <v>T</v>
      </c>
      <c r="AZ6" s="9" t="str">
        <f t="shared" si="43"/>
        <v>W</v>
      </c>
      <c r="BA6" s="9" t="str">
        <f t="shared" si="43"/>
        <v>T</v>
      </c>
      <c r="BB6" s="9" t="str">
        <f t="shared" si="43"/>
        <v>F</v>
      </c>
      <c r="BC6" s="9" t="str">
        <f t="shared" si="43"/>
        <v>S</v>
      </c>
      <c r="BD6" s="9" t="str">
        <f t="shared" si="43"/>
        <v>S</v>
      </c>
      <c r="BE6" s="9" t="str">
        <f t="shared" si="43"/>
        <v>M</v>
      </c>
      <c r="BF6" s="9" t="str">
        <f t="shared" si="43"/>
        <v>T</v>
      </c>
      <c r="BG6" s="9" t="str">
        <f t="shared" si="43"/>
        <v>W</v>
      </c>
      <c r="BH6" s="9" t="str">
        <f t="shared" si="43"/>
        <v>T</v>
      </c>
      <c r="BI6" s="9" t="str">
        <f t="shared" si="43"/>
        <v>F</v>
      </c>
      <c r="BJ6" s="9" t="str">
        <f t="shared" si="43"/>
        <v>S</v>
      </c>
      <c r="BK6" s="9" t="str">
        <f t="shared" si="43"/>
        <v>S</v>
      </c>
      <c r="BL6" s="9" t="str">
        <f t="shared" ref="BL6:BY6" si="44">LEFT(TEXT(BL5,"ddd"),1)</f>
        <v>M</v>
      </c>
      <c r="BM6" s="9" t="str">
        <f t="shared" si="44"/>
        <v>T</v>
      </c>
      <c r="BN6" s="9" t="str">
        <f t="shared" si="44"/>
        <v>W</v>
      </c>
      <c r="BO6" s="9" t="str">
        <f t="shared" si="44"/>
        <v>T</v>
      </c>
      <c r="BP6" s="9" t="str">
        <f t="shared" si="44"/>
        <v>F</v>
      </c>
      <c r="BQ6" s="9" t="str">
        <f t="shared" si="44"/>
        <v>S</v>
      </c>
      <c r="BR6" s="9" t="str">
        <f t="shared" si="44"/>
        <v>S</v>
      </c>
      <c r="BS6" s="9" t="str">
        <f t="shared" si="44"/>
        <v>M</v>
      </c>
      <c r="BT6" s="9" t="str">
        <f t="shared" si="44"/>
        <v>T</v>
      </c>
      <c r="BU6" s="9" t="str">
        <f t="shared" si="44"/>
        <v>W</v>
      </c>
      <c r="BV6" s="9" t="str">
        <f t="shared" si="44"/>
        <v>T</v>
      </c>
      <c r="BW6" s="9" t="str">
        <f t="shared" si="44"/>
        <v>F</v>
      </c>
      <c r="BX6" s="9" t="str">
        <f t="shared" si="44"/>
        <v>S</v>
      </c>
      <c r="BY6" s="9" t="str">
        <f t="shared" si="44"/>
        <v>S</v>
      </c>
      <c r="BZ6" s="9" t="str">
        <f t="shared" ref="BZ6:CU6" si="45">LEFT(TEXT(BZ5,"ddd"),1)</f>
        <v>M</v>
      </c>
      <c r="CA6" s="9" t="str">
        <f t="shared" si="45"/>
        <v>T</v>
      </c>
      <c r="CB6" s="9" t="str">
        <f t="shared" si="45"/>
        <v>W</v>
      </c>
      <c r="CC6" s="9" t="str">
        <f t="shared" si="45"/>
        <v>T</v>
      </c>
      <c r="CD6" s="9" t="str">
        <f t="shared" si="45"/>
        <v>F</v>
      </c>
      <c r="CE6" s="9" t="str">
        <f t="shared" si="45"/>
        <v>S</v>
      </c>
      <c r="CF6" s="9" t="str">
        <f t="shared" si="45"/>
        <v>S</v>
      </c>
      <c r="CG6" s="9" t="str">
        <f t="shared" si="45"/>
        <v>M</v>
      </c>
      <c r="CH6" s="9" t="str">
        <f t="shared" si="45"/>
        <v>T</v>
      </c>
      <c r="CI6" s="9" t="str">
        <f t="shared" si="45"/>
        <v>W</v>
      </c>
      <c r="CJ6" s="9" t="str">
        <f t="shared" si="45"/>
        <v>T</v>
      </c>
      <c r="CK6" s="9" t="str">
        <f t="shared" si="45"/>
        <v>F</v>
      </c>
      <c r="CL6" s="9" t="str">
        <f t="shared" si="45"/>
        <v>S</v>
      </c>
      <c r="CM6" s="9" t="str">
        <f t="shared" si="45"/>
        <v>S</v>
      </c>
      <c r="CN6" s="9" t="str">
        <f t="shared" si="45"/>
        <v>M</v>
      </c>
      <c r="CO6" s="9" t="str">
        <f t="shared" si="45"/>
        <v>T</v>
      </c>
      <c r="CP6" s="9" t="str">
        <f t="shared" si="45"/>
        <v>W</v>
      </c>
      <c r="CQ6" s="9" t="str">
        <f t="shared" si="45"/>
        <v>T</v>
      </c>
      <c r="CR6" s="9" t="str">
        <f t="shared" si="45"/>
        <v>F</v>
      </c>
      <c r="CS6" s="9" t="str">
        <f t="shared" si="45"/>
        <v>S</v>
      </c>
      <c r="CT6" s="9" t="str">
        <f t="shared" si="45"/>
        <v>S</v>
      </c>
      <c r="CU6" s="9" t="str">
        <f t="shared" si="45"/>
        <v>M</v>
      </c>
    </row>
    <row r="7" spans="1:99" ht="30" hidden="1" customHeight="1" thickBot="1" x14ac:dyDescent="0.5">
      <c r="A7" s="51" t="s">
        <v>34</v>
      </c>
      <c r="D7"/>
      <c r="G7" t="str">
        <f>IF(OR(ISBLANK(task_start),ISBLANK(task_end)),"",task_end-task_start+1)</f>
        <v/>
      </c>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row>
    <row r="8" spans="1:99" ht="30" customHeight="1" thickBot="1" x14ac:dyDescent="0.5">
      <c r="B8" s="75" t="s">
        <v>49</v>
      </c>
      <c r="C8" s="76"/>
      <c r="D8" s="77"/>
      <c r="E8" s="78"/>
      <c r="G8" s="11" t="str">
        <f t="shared" ref="G8:G34" si="46">IF(OR(ISBLANK(task_start),ISBLANK(task_end)),"",task_end-task_start+1)</f>
        <v/>
      </c>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row>
    <row r="9" spans="1:99" ht="30" customHeight="1" thickBot="1" x14ac:dyDescent="0.5">
      <c r="B9" s="79" t="s">
        <v>55</v>
      </c>
      <c r="C9" s="80">
        <v>1</v>
      </c>
      <c r="D9" s="81">
        <f>Project_Start</f>
        <v>44970</v>
      </c>
      <c r="E9" s="81">
        <f>D9+14</f>
        <v>44984</v>
      </c>
      <c r="G9" s="11">
        <f t="shared" si="46"/>
        <v>15</v>
      </c>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row>
    <row r="10" spans="1:99" ht="30" customHeight="1" thickBot="1" x14ac:dyDescent="0.5">
      <c r="B10" s="82" t="s">
        <v>56</v>
      </c>
      <c r="C10" s="80">
        <v>1</v>
      </c>
      <c r="D10" s="81">
        <f>E9</f>
        <v>44984</v>
      </c>
      <c r="E10" s="81">
        <f>D10+14</f>
        <v>44998</v>
      </c>
      <c r="G10" s="11">
        <f t="shared" si="46"/>
        <v>15</v>
      </c>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row>
    <row r="11" spans="1:99" s="2" customFormat="1" ht="30" customHeight="1" thickBot="1" x14ac:dyDescent="0.5">
      <c r="A11" s="52" t="s">
        <v>30</v>
      </c>
      <c r="B11" s="12" t="s">
        <v>51</v>
      </c>
      <c r="C11" s="13"/>
      <c r="D11" s="14"/>
      <c r="E11" s="15"/>
      <c r="F11" s="11"/>
      <c r="G11" s="11" t="str">
        <f t="shared" si="46"/>
        <v/>
      </c>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row>
    <row r="12" spans="1:99" s="2" customFormat="1" ht="30" customHeight="1" thickBot="1" x14ac:dyDescent="0.5">
      <c r="A12" s="52" t="s">
        <v>35</v>
      </c>
      <c r="B12" s="74" t="s">
        <v>50</v>
      </c>
      <c r="C12" s="16">
        <v>1</v>
      </c>
      <c r="D12" s="55">
        <f>Project_Start</f>
        <v>44970</v>
      </c>
      <c r="E12" s="55">
        <f>D12+14</f>
        <v>44984</v>
      </c>
      <c r="F12" s="11"/>
      <c r="G12" s="11">
        <f t="shared" si="46"/>
        <v>15</v>
      </c>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row>
    <row r="13" spans="1:99" s="2" customFormat="1" ht="30" customHeight="1" thickBot="1" x14ac:dyDescent="0.5">
      <c r="A13" s="52" t="s">
        <v>31</v>
      </c>
      <c r="B13" s="60" t="s">
        <v>57</v>
      </c>
      <c r="C13" s="16">
        <v>1</v>
      </c>
      <c r="D13" s="55">
        <f>E12</f>
        <v>44984</v>
      </c>
      <c r="E13" s="55">
        <f>D13+7</f>
        <v>44991</v>
      </c>
      <c r="F13" s="11"/>
      <c r="G13" s="11">
        <f t="shared" si="46"/>
        <v>8</v>
      </c>
      <c r="H13" s="37"/>
      <c r="I13" s="37"/>
      <c r="J13" s="37"/>
      <c r="K13" s="37"/>
      <c r="L13" s="37"/>
      <c r="M13" s="37"/>
      <c r="N13" s="37"/>
      <c r="O13" s="37"/>
      <c r="P13" s="37"/>
      <c r="Q13" s="37"/>
      <c r="R13" s="37"/>
      <c r="S13" s="37"/>
      <c r="T13" s="38"/>
      <c r="U13" s="38"/>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row>
    <row r="14" spans="1:99" s="2" customFormat="1" ht="30" customHeight="1" thickBot="1" x14ac:dyDescent="0.5">
      <c r="A14" s="51"/>
      <c r="B14" s="60" t="s">
        <v>58</v>
      </c>
      <c r="C14" s="16">
        <v>1</v>
      </c>
      <c r="D14" s="55">
        <f>E13</f>
        <v>44991</v>
      </c>
      <c r="E14" s="55">
        <f>D14+14</f>
        <v>45005</v>
      </c>
      <c r="F14" s="11"/>
      <c r="G14" s="11">
        <f t="shared" si="46"/>
        <v>15</v>
      </c>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row>
    <row r="15" spans="1:99" s="2" customFormat="1" ht="30" customHeight="1" thickBot="1" x14ac:dyDescent="0.5">
      <c r="A15" s="51"/>
      <c r="B15" s="91" t="s">
        <v>65</v>
      </c>
      <c r="C15" s="16">
        <v>1</v>
      </c>
      <c r="D15" s="55">
        <f>E14</f>
        <v>45005</v>
      </c>
      <c r="E15" s="55">
        <f>D15+14+9</f>
        <v>45028</v>
      </c>
      <c r="F15" s="11"/>
      <c r="G15" s="11">
        <f t="shared" si="46"/>
        <v>24</v>
      </c>
      <c r="H15" s="37"/>
      <c r="I15" s="37"/>
      <c r="J15" s="37"/>
      <c r="K15" s="37"/>
      <c r="L15" s="37"/>
      <c r="M15" s="37"/>
      <c r="N15" s="37"/>
      <c r="O15" s="37"/>
      <c r="P15" s="37"/>
      <c r="Q15" s="37"/>
      <c r="R15" s="37"/>
      <c r="S15" s="37"/>
      <c r="T15" s="37"/>
      <c r="U15" s="37"/>
      <c r="V15" s="37"/>
      <c r="W15" s="37"/>
      <c r="X15" s="38"/>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row>
    <row r="16" spans="1:99" s="2" customFormat="1" ht="30" customHeight="1" thickBot="1" x14ac:dyDescent="0.5">
      <c r="A16" s="51"/>
      <c r="B16" s="60" t="s">
        <v>59</v>
      </c>
      <c r="C16" s="16">
        <v>0.15</v>
      </c>
      <c r="D16" s="55">
        <v>45026</v>
      </c>
      <c r="E16" s="55">
        <f>D16+8</f>
        <v>45034</v>
      </c>
      <c r="F16" s="11"/>
      <c r="G16" s="11"/>
      <c r="H16" s="37"/>
      <c r="I16" s="37"/>
      <c r="J16" s="37"/>
      <c r="K16" s="37"/>
      <c r="L16" s="37"/>
      <c r="M16" s="37"/>
      <c r="N16" s="37"/>
      <c r="O16" s="37"/>
      <c r="P16" s="37"/>
      <c r="Q16" s="37"/>
      <c r="R16" s="37"/>
      <c r="S16" s="37"/>
      <c r="T16" s="37"/>
      <c r="U16" s="37"/>
      <c r="V16" s="37"/>
      <c r="W16" s="37"/>
      <c r="X16" s="38"/>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row>
    <row r="17" spans="1:99" s="2" customFormat="1" ht="30" customHeight="1" thickBot="1" x14ac:dyDescent="0.5">
      <c r="A17" s="52" t="s">
        <v>32</v>
      </c>
      <c r="B17" s="17" t="s">
        <v>41</v>
      </c>
      <c r="C17" s="18"/>
      <c r="D17" s="19"/>
      <c r="E17" s="20"/>
      <c r="F17" s="11"/>
      <c r="G17" s="11" t="str">
        <f t="shared" si="46"/>
        <v/>
      </c>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row>
    <row r="18" spans="1:99" s="2" customFormat="1" ht="30" customHeight="1" thickBot="1" x14ac:dyDescent="0.5">
      <c r="A18" s="52"/>
      <c r="B18" s="98" t="s">
        <v>60</v>
      </c>
      <c r="C18" s="21">
        <v>0.15</v>
      </c>
      <c r="D18" s="56">
        <v>45023</v>
      </c>
      <c r="E18" s="56">
        <f>D18+18</f>
        <v>45041</v>
      </c>
      <c r="F18" s="11"/>
      <c r="G18" s="11">
        <f t="shared" si="46"/>
        <v>19</v>
      </c>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row>
    <row r="19" spans="1:99" s="2" customFormat="1" ht="30" customHeight="1" thickBot="1" x14ac:dyDescent="0.5">
      <c r="A19" s="51" t="s">
        <v>24</v>
      </c>
      <c r="B19" s="92" t="s">
        <v>42</v>
      </c>
      <c r="C19" s="93"/>
      <c r="D19" s="94"/>
      <c r="E19" s="95"/>
      <c r="F19" s="11"/>
      <c r="G19" s="11" t="str">
        <f t="shared" si="46"/>
        <v/>
      </c>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row>
    <row r="20" spans="1:99" s="2" customFormat="1" ht="30" customHeight="1" thickBot="1" x14ac:dyDescent="0.5">
      <c r="A20" s="51"/>
      <c r="B20" s="99" t="s">
        <v>66</v>
      </c>
      <c r="C20" s="96">
        <v>0</v>
      </c>
      <c r="D20" s="97">
        <v>45041</v>
      </c>
      <c r="E20" s="97">
        <f>D20+10</f>
        <v>45051</v>
      </c>
      <c r="F20" s="11"/>
      <c r="G20" s="11">
        <f t="shared" si="46"/>
        <v>11</v>
      </c>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row>
    <row r="21" spans="1:99" s="2" customFormat="1" ht="30" customHeight="1" thickBot="1" x14ac:dyDescent="0.5">
      <c r="A21" s="51" t="s">
        <v>24</v>
      </c>
      <c r="B21" s="22" t="s">
        <v>42</v>
      </c>
      <c r="C21" s="23"/>
      <c r="D21" s="24"/>
      <c r="E21" s="25"/>
      <c r="F21" s="11"/>
      <c r="G21" s="11" t="str">
        <f t="shared" si="46"/>
        <v/>
      </c>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row>
    <row r="22" spans="1:99" s="2" customFormat="1" ht="30" customHeight="1" thickBot="1" x14ac:dyDescent="0.5">
      <c r="A22" s="51"/>
      <c r="B22" s="61" t="s">
        <v>63</v>
      </c>
      <c r="C22" s="26">
        <v>0</v>
      </c>
      <c r="D22" s="57">
        <v>45051</v>
      </c>
      <c r="E22" s="57">
        <f>D22+16</f>
        <v>45067</v>
      </c>
      <c r="F22" s="11"/>
      <c r="G22" s="11">
        <f t="shared" si="46"/>
        <v>17</v>
      </c>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row>
    <row r="23" spans="1:99" s="2" customFormat="1" ht="30" customHeight="1" thickBot="1" x14ac:dyDescent="0.5">
      <c r="A23" s="51"/>
      <c r="B23" s="61" t="s">
        <v>61</v>
      </c>
      <c r="C23" s="26">
        <v>0</v>
      </c>
      <c r="D23" s="57">
        <v>45051</v>
      </c>
      <c r="E23" s="57">
        <f>D23+28</f>
        <v>45079</v>
      </c>
      <c r="F23" s="11"/>
      <c r="G23" s="11"/>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row>
    <row r="24" spans="1:99" s="2" customFormat="1" ht="30" customHeight="1" thickBot="1" x14ac:dyDescent="0.5">
      <c r="A24" s="51"/>
      <c r="B24" s="61" t="s">
        <v>62</v>
      </c>
      <c r="C24" s="26">
        <v>0</v>
      </c>
      <c r="D24" s="57">
        <f>E23</f>
        <v>45079</v>
      </c>
      <c r="E24" s="57">
        <f>D24+14</f>
        <v>45093</v>
      </c>
      <c r="F24" s="11"/>
      <c r="G24" s="11">
        <f t="shared" si="46"/>
        <v>15</v>
      </c>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row>
    <row r="25" spans="1:99" s="2" customFormat="1" ht="30" customHeight="1" thickBot="1" x14ac:dyDescent="0.5">
      <c r="A25" s="51"/>
      <c r="B25" s="61" t="s">
        <v>52</v>
      </c>
      <c r="C25" s="26">
        <v>0</v>
      </c>
      <c r="D25" s="57">
        <f>E24</f>
        <v>45093</v>
      </c>
      <c r="E25" s="57">
        <f>D25+20</f>
        <v>45113</v>
      </c>
      <c r="F25" s="11"/>
      <c r="G25" s="11">
        <f t="shared" si="46"/>
        <v>21</v>
      </c>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row>
    <row r="26" spans="1:99" s="2" customFormat="1" ht="30" customHeight="1" thickBot="1" x14ac:dyDescent="0.5">
      <c r="A26" s="51" t="s">
        <v>24</v>
      </c>
      <c r="B26" s="27" t="s">
        <v>40</v>
      </c>
      <c r="C26" s="28"/>
      <c r="D26" s="29"/>
      <c r="E26" s="30"/>
      <c r="F26" s="11"/>
      <c r="G26" s="11" t="str">
        <f t="shared" si="46"/>
        <v/>
      </c>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row>
    <row r="27" spans="1:99" s="2" customFormat="1" ht="30" customHeight="1" thickBot="1" x14ac:dyDescent="0.5">
      <c r="A27" s="51"/>
      <c r="B27" s="62" t="s">
        <v>43</v>
      </c>
      <c r="C27" s="31">
        <v>1</v>
      </c>
      <c r="D27" s="58">
        <v>44959</v>
      </c>
      <c r="E27" s="58">
        <v>44981</v>
      </c>
      <c r="F27" s="11"/>
      <c r="G27" s="11">
        <f t="shared" si="46"/>
        <v>23</v>
      </c>
      <c r="H27" s="37"/>
      <c r="I27" s="37"/>
      <c r="J27" s="37"/>
      <c r="K27" s="68"/>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row>
    <row r="28" spans="1:99" s="2" customFormat="1" ht="30" customHeight="1" thickBot="1" x14ac:dyDescent="0.5">
      <c r="A28" s="51"/>
      <c r="B28" s="62" t="s">
        <v>44</v>
      </c>
      <c r="C28" s="31">
        <v>1</v>
      </c>
      <c r="D28" s="58">
        <v>44959</v>
      </c>
      <c r="E28" s="58">
        <v>44971</v>
      </c>
      <c r="F28" s="11"/>
      <c r="G28" s="11">
        <f t="shared" si="46"/>
        <v>13</v>
      </c>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row>
    <row r="29" spans="1:99" s="2" customFormat="1" ht="30" customHeight="1" thickBot="1" x14ac:dyDescent="0.5">
      <c r="A29" s="51"/>
      <c r="B29" s="62" t="s">
        <v>45</v>
      </c>
      <c r="C29" s="31">
        <v>0.8</v>
      </c>
      <c r="D29" s="58">
        <v>45000</v>
      </c>
      <c r="E29" s="58">
        <v>45031</v>
      </c>
      <c r="F29" s="11"/>
      <c r="G29" s="11">
        <f t="shared" si="46"/>
        <v>32</v>
      </c>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row>
    <row r="30" spans="1:99" s="2" customFormat="1" ht="30" customHeight="1" thickBot="1" x14ac:dyDescent="0.5">
      <c r="A30" s="51"/>
      <c r="B30" s="62" t="s">
        <v>46</v>
      </c>
      <c r="C30" s="31">
        <v>0</v>
      </c>
      <c r="D30" s="58">
        <v>45040</v>
      </c>
      <c r="E30" s="58">
        <v>45054</v>
      </c>
      <c r="F30" s="11"/>
      <c r="G30" s="11">
        <f t="shared" si="46"/>
        <v>15</v>
      </c>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row>
    <row r="31" spans="1:99" s="2" customFormat="1" ht="30" customHeight="1" thickBot="1" x14ac:dyDescent="0.5">
      <c r="A31" s="51"/>
      <c r="B31" s="62" t="s">
        <v>47</v>
      </c>
      <c r="C31" s="31">
        <v>0</v>
      </c>
      <c r="D31" s="58">
        <v>45040</v>
      </c>
      <c r="E31" s="58">
        <v>45054</v>
      </c>
      <c r="F31" s="11"/>
      <c r="G31" s="11"/>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row>
    <row r="32" spans="1:99" s="2" customFormat="1" ht="30" customHeight="1" thickBot="1" x14ac:dyDescent="0.5">
      <c r="A32" s="51"/>
      <c r="B32" s="62" t="s">
        <v>48</v>
      </c>
      <c r="C32" s="31">
        <v>0.7</v>
      </c>
      <c r="D32" s="58">
        <v>44959</v>
      </c>
      <c r="E32" s="58">
        <v>45054</v>
      </c>
      <c r="F32" s="11"/>
      <c r="G32" s="11">
        <f t="shared" si="46"/>
        <v>96</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row>
    <row r="33" spans="1:99" s="2" customFormat="1" ht="30" customHeight="1" thickBot="1" x14ac:dyDescent="0.5">
      <c r="A33" s="51" t="s">
        <v>26</v>
      </c>
      <c r="B33" s="85" t="s">
        <v>53</v>
      </c>
      <c r="C33" s="10">
        <f>SUM(C9:C32)/15</f>
        <v>0.65333333333333343</v>
      </c>
      <c r="D33" s="59"/>
      <c r="E33" s="59"/>
      <c r="F33" s="11"/>
      <c r="G33" s="11" t="str">
        <f t="shared" si="46"/>
        <v/>
      </c>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row>
    <row r="34" spans="1:99" s="2" customFormat="1" ht="30" customHeight="1" thickBot="1" x14ac:dyDescent="0.5">
      <c r="A34" s="52" t="s">
        <v>25</v>
      </c>
      <c r="B34" s="32" t="s">
        <v>0</v>
      </c>
      <c r="C34" s="33"/>
      <c r="D34" s="34"/>
      <c r="E34" s="35"/>
      <c r="F34" s="36"/>
      <c r="G34" s="36" t="str">
        <f t="shared" si="46"/>
        <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row>
    <row r="35" spans="1:99" ht="30" customHeight="1" x14ac:dyDescent="0.45">
      <c r="F35" s="5"/>
    </row>
    <row r="36" spans="1:99" ht="30" customHeight="1" x14ac:dyDescent="0.45">
      <c r="E36" s="53"/>
    </row>
  </sheetData>
  <mergeCells count="14">
    <mergeCell ref="D3:E3"/>
    <mergeCell ref="H4:N4"/>
    <mergeCell ref="O4:U4"/>
    <mergeCell ref="V4:AB4"/>
    <mergeCell ref="AC4:AI4"/>
    <mergeCell ref="AJ4:AP4"/>
    <mergeCell ref="AQ4:AW4"/>
    <mergeCell ref="AX4:BD4"/>
    <mergeCell ref="CN4:CT4"/>
    <mergeCell ref="BL4:BR4"/>
    <mergeCell ref="BS4:BY4"/>
    <mergeCell ref="BZ4:CF4"/>
    <mergeCell ref="CG4:CM4"/>
    <mergeCell ref="BE4:BK4"/>
  </mergeCells>
  <conditionalFormatting sqref="C7:C34">
    <cfRule type="dataBar" priority="41">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BL5:CT6 H5:BK10 H11:CT34">
    <cfRule type="expression" dxfId="19" priority="60">
      <formula>AND(TODAY()&gt;=H$5,TODAY()&lt;I$5)</formula>
    </cfRule>
  </conditionalFormatting>
  <conditionalFormatting sqref="H7:BK10 H11:CT34">
    <cfRule type="expression" dxfId="18" priority="54">
      <formula>AND(task_start&lt;=H$5,ROUNDDOWN((task_end-task_start+1)*task_progress,0)+task_start-1&gt;=H$5)</formula>
    </cfRule>
    <cfRule type="expression" dxfId="17" priority="55" stopIfTrue="1">
      <formula>AND(task_end&gt;=H$5,task_start&lt;I$5)</formula>
    </cfRule>
  </conditionalFormatting>
  <conditionalFormatting sqref="CV6:CZ6">
    <cfRule type="expression" dxfId="16" priority="68">
      <formula>AND(TODAY()&gt;=#REF!,TODAY()&lt;#REF!)</formula>
    </cfRule>
  </conditionalFormatting>
  <conditionalFormatting sqref="CU5:CU6 CU11:CU34">
    <cfRule type="expression" dxfId="15" priority="69">
      <formula>AND(TODAY()&gt;=CU$5,TODAY()&lt;#REF!)</formula>
    </cfRule>
  </conditionalFormatting>
  <conditionalFormatting sqref="DA6">
    <cfRule type="expression" dxfId="14" priority="70">
      <formula>AND(TODAY()&gt;=#REF!,TODAY()&lt;CV$5)</formula>
    </cfRule>
  </conditionalFormatting>
  <conditionalFormatting sqref="CU11:CU34">
    <cfRule type="expression" dxfId="13" priority="79">
      <formula>AND(task_start&lt;=CU$5,ROUNDDOWN((task_end-task_start+1)*task_progress,0)+task_start-1&gt;=CU$5)</formula>
    </cfRule>
    <cfRule type="expression" dxfId="12" priority="80" stopIfTrue="1">
      <formula>AND(task_end&gt;=CU$5,task_start&lt;#REF!)</formula>
    </cfRule>
  </conditionalFormatting>
  <conditionalFormatting sqref="BL8:CN10">
    <cfRule type="expression" dxfId="11" priority="12">
      <formula>AND(TODAY()&gt;=BL$5,TODAY()&lt;BM$5)</formula>
    </cfRule>
  </conditionalFormatting>
  <conditionalFormatting sqref="BL8:CN10">
    <cfRule type="expression" dxfId="10" priority="10">
      <formula>AND(task_start&lt;=BL$5,ROUNDDOWN((task_end-task_start+1)*task_progress,0)+task_start-1&gt;=BL$5)</formula>
    </cfRule>
    <cfRule type="expression" dxfId="9" priority="11" stopIfTrue="1">
      <formula>AND(task_end&gt;=BL$5,task_start&lt;BM$5)</formula>
    </cfRule>
  </conditionalFormatting>
  <conditionalFormatting sqref="CO8:CO10">
    <cfRule type="expression" dxfId="8" priority="9">
      <formula>AND(TODAY()&gt;=CO$5,TODAY()&lt;CP$5)</formula>
    </cfRule>
  </conditionalFormatting>
  <conditionalFormatting sqref="CO8:CO10">
    <cfRule type="expression" dxfId="7" priority="7">
      <formula>AND(task_start&lt;=CO$5,ROUNDDOWN((task_end-task_start+1)*task_progress,0)+task_start-1&gt;=CO$5)</formula>
    </cfRule>
    <cfRule type="expression" dxfId="6" priority="8" stopIfTrue="1">
      <formula>AND(task_end&gt;=CO$5,task_start&lt;CP$5)</formula>
    </cfRule>
  </conditionalFormatting>
  <conditionalFormatting sqref="CP8:CP10">
    <cfRule type="expression" dxfId="5" priority="6">
      <formula>AND(TODAY()&gt;=CP$5,TODAY()&lt;CQ$5)</formula>
    </cfRule>
  </conditionalFormatting>
  <conditionalFormatting sqref="CP8:CP10">
    <cfRule type="expression" dxfId="4" priority="4">
      <formula>AND(task_start&lt;=CP$5,ROUNDDOWN((task_end-task_start+1)*task_progress,0)+task_start-1&gt;=CP$5)</formula>
    </cfRule>
    <cfRule type="expression" dxfId="3" priority="5" stopIfTrue="1">
      <formula>AND(task_end&gt;=CP$5,task_start&lt;CQ$5)</formula>
    </cfRule>
  </conditionalFormatting>
  <conditionalFormatting sqref="CQ8:CU10">
    <cfRule type="expression" dxfId="2" priority="3">
      <formula>AND(TODAY()&gt;=CQ$5,TODAY()&lt;CR$5)</formula>
    </cfRule>
  </conditionalFormatting>
  <conditionalFormatting sqref="CQ8:CU10">
    <cfRule type="expression" dxfId="1" priority="1">
      <formula>AND(task_start&lt;=CQ$5,ROUNDDOWN((task_end-task_start+1)*task_progress,0)+task_start-1&gt;=CQ$5)</formula>
    </cfRule>
    <cfRule type="expression" dxfId="0" priority="2" stopIfTrue="1">
      <formula>AND(task_end&gt;=CQ$5,task_start&lt;CR$5)</formula>
    </cfRule>
  </conditionalFormatting>
  <dataValidations disablePrompts="1" count="1">
    <dataValidation type="whole" operator="greaterThanOrEqual" allowBlank="1" showInputMessage="1" promptTitle="Display Week" prompt="Changing this number will scroll the Gantt Chart view." sqref="D4" xr:uid="{00000000-0002-0000-0000-000000000000}">
      <formula1>1</formula1>
    </dataValidation>
  </dataValidations>
  <hyperlinks>
    <hyperlink ref="H3" r:id="rId1" xr:uid="{00000000-0004-0000-0000-000000000000}"/>
    <hyperlink ref="H2" r:id="rId2" xr:uid="{00000000-0004-0000-0000-000001000000}"/>
  </hyperlinks>
  <printOptions horizontalCentered="1"/>
  <pageMargins left="0.35" right="0.35" top="0.35" bottom="0.5" header="0.3" footer="0.3"/>
  <pageSetup scale="46" fitToHeight="0" orientation="landscape" r:id="rId3"/>
  <headerFooter differentFirst="1" scaleWithDoc="0">
    <oddFooter>Page &amp;P of &amp;N</oddFooter>
  </headerFooter>
  <drawing r:id="rId4"/>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C7:C34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40625" defaultRowHeight="12.6" x14ac:dyDescent="0.4"/>
  <cols>
    <col min="1" max="1" width="87.140625" style="41" customWidth="1"/>
    <col min="2" max="16384" width="9.140625" style="1"/>
  </cols>
  <sheetData>
    <row r="1" spans="1:2" ht="46.5" customHeight="1" x14ac:dyDescent="0.4"/>
    <row r="2" spans="1:2" s="43" customFormat="1" ht="14.7" x14ac:dyDescent="0.45">
      <c r="A2" s="42" t="s">
        <v>11</v>
      </c>
      <c r="B2" s="42"/>
    </row>
    <row r="3" spans="1:2" s="47" customFormat="1" ht="27" customHeight="1" x14ac:dyDescent="0.45">
      <c r="A3" s="66" t="s">
        <v>16</v>
      </c>
      <c r="B3" s="48"/>
    </row>
    <row r="4" spans="1:2" s="44" customFormat="1" ht="25.2" x14ac:dyDescent="0.8">
      <c r="A4" s="45" t="s">
        <v>10</v>
      </c>
    </row>
    <row r="5" spans="1:2" ht="74.099999999999994" customHeight="1" x14ac:dyDescent="0.4">
      <c r="A5" s="46" t="s">
        <v>19</v>
      </c>
    </row>
    <row r="6" spans="1:2" ht="26.25" customHeight="1" x14ac:dyDescent="0.4">
      <c r="A6" s="45" t="s">
        <v>22</v>
      </c>
    </row>
    <row r="7" spans="1:2" s="41" customFormat="1" ht="205" customHeight="1" x14ac:dyDescent="0.45">
      <c r="A7" s="50" t="s">
        <v>21</v>
      </c>
    </row>
    <row r="8" spans="1:2" s="44" customFormat="1" ht="25.2" x14ac:dyDescent="0.8">
      <c r="A8" s="45" t="s">
        <v>12</v>
      </c>
    </row>
    <row r="9" spans="1:2" ht="55.2" x14ac:dyDescent="0.4">
      <c r="A9" s="46" t="s">
        <v>20</v>
      </c>
    </row>
    <row r="10" spans="1:2" s="41" customFormat="1" ht="28" customHeight="1" x14ac:dyDescent="0.45">
      <c r="A10" s="49" t="s">
        <v>18</v>
      </c>
    </row>
    <row r="11" spans="1:2" s="44" customFormat="1" ht="25.2" x14ac:dyDescent="0.8">
      <c r="A11" s="45" t="s">
        <v>9</v>
      </c>
    </row>
    <row r="12" spans="1:2" ht="27.6" x14ac:dyDescent="0.4">
      <c r="A12" s="46" t="s">
        <v>17</v>
      </c>
    </row>
    <row r="13" spans="1:2" s="41" customFormat="1" ht="28" customHeight="1" x14ac:dyDescent="0.45">
      <c r="A13" s="49" t="s">
        <v>3</v>
      </c>
    </row>
    <row r="14" spans="1:2" s="44" customFormat="1" ht="25.2" x14ac:dyDescent="0.8">
      <c r="A14" s="45" t="s">
        <v>13</v>
      </c>
    </row>
    <row r="15" spans="1:2" ht="75" customHeight="1" x14ac:dyDescent="0.4">
      <c r="A15" s="46" t="s">
        <v>14</v>
      </c>
    </row>
    <row r="16" spans="1:2" ht="69" x14ac:dyDescent="0.4">
      <c r="A16" s="46" t="s">
        <v>15</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2022-03-11T22:40:12Z</dcterms:created>
  <dcterms:modified xsi:type="dcterms:W3CDTF">2023-04-10T23:51:58Z</dcterms:modified>
</cp:coreProperties>
</file>